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bookViews>
    <workbookView xWindow="930" yWindow="0" windowWidth="27840" windowHeight="12900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G11" i="4"/>
  <c r="H11" i="4"/>
  <c r="I11" i="4"/>
  <c r="J11" i="4"/>
  <c r="K11" i="4"/>
  <c r="C86" i="4"/>
  <c r="L54" i="4"/>
  <c r="I86" i="4" l="1"/>
  <c r="B86" i="4"/>
  <c r="B11" i="4" s="1"/>
  <c r="P85" i="4"/>
  <c r="J84" i="4"/>
  <c r="P84" i="4" s="1"/>
  <c r="I84" i="4"/>
  <c r="H84" i="4"/>
  <c r="G84" i="4"/>
  <c r="F84" i="4"/>
  <c r="E84" i="4"/>
  <c r="D84" i="4"/>
  <c r="D86" i="4" s="1"/>
  <c r="D11" i="4" s="1"/>
  <c r="C84" i="4"/>
  <c r="B84" i="4"/>
  <c r="P83" i="4"/>
  <c r="P82" i="4"/>
  <c r="J81" i="4"/>
  <c r="P81" i="4" s="1"/>
  <c r="I81" i="4"/>
  <c r="H81" i="4"/>
  <c r="G81" i="4"/>
  <c r="F81" i="4"/>
  <c r="E81" i="4"/>
  <c r="D81" i="4"/>
  <c r="C81" i="4"/>
  <c r="B81" i="4"/>
  <c r="P80" i="4"/>
  <c r="P79" i="4"/>
  <c r="J78" i="4"/>
  <c r="P78" i="4" s="1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P73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P69" i="4" s="1"/>
  <c r="I69" i="4"/>
  <c r="H69" i="4"/>
  <c r="H86" i="4" s="1"/>
  <c r="G69" i="4"/>
  <c r="G86" i="4" s="1"/>
  <c r="F69" i="4"/>
  <c r="F86" i="4" s="1"/>
  <c r="E69" i="4"/>
  <c r="E86" i="4" s="1"/>
  <c r="E11" i="4" s="1"/>
  <c r="D69" i="4"/>
  <c r="C69" i="4"/>
  <c r="B69" i="4"/>
  <c r="P68" i="4"/>
  <c r="P67" i="4"/>
  <c r="P66" i="4"/>
  <c r="P65" i="4"/>
  <c r="M64" i="4"/>
  <c r="P64" i="4" s="1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O54" i="4"/>
  <c r="O86" i="4" s="1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N38" i="4"/>
  <c r="N86" i="4" s="1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P26" i="4"/>
  <c r="P25" i="4"/>
  <c r="P24" i="4"/>
  <c r="P23" i="4"/>
  <c r="P22" i="4"/>
  <c r="P21" i="4"/>
  <c r="P20" i="4"/>
  <c r="P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P16" i="4"/>
  <c r="P15" i="4"/>
  <c r="P14" i="4"/>
  <c r="P13" i="4"/>
  <c r="O12" i="4"/>
  <c r="N12" i="4"/>
  <c r="M12" i="4"/>
  <c r="M86" i="4" s="1"/>
  <c r="L12" i="4"/>
  <c r="K12" i="4"/>
  <c r="J12" i="4"/>
  <c r="I12" i="4"/>
  <c r="H12" i="4"/>
  <c r="G12" i="4"/>
  <c r="F12" i="4"/>
  <c r="E12" i="4"/>
  <c r="D12" i="4"/>
  <c r="C12" i="4"/>
  <c r="B12" i="4"/>
  <c r="L86" i="4" l="1"/>
  <c r="L11" i="4" s="1"/>
  <c r="K86" i="4"/>
  <c r="P38" i="4"/>
  <c r="P28" i="4"/>
  <c r="P18" i="4"/>
  <c r="J86" i="4"/>
  <c r="P12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<sst xmlns="http://schemas.openxmlformats.org/spreadsheetml/2006/main" count="202" uniqueCount="121">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</sst>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280035</xdr:colOff>
      <xdr:row>0</xdr:row>
      <xdr:rowOff>0</xdr:rowOff>
    </xdr:from>
    <xdr:to>
      <xdr:col>5</xdr:col>
      <xdr:colOff>756285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9715" y="0"/>
          <a:ext cx="476250" cy="472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zoomScaleNormal="100" workbookViewId="0">
      <selection activeCell="F8" sqref="F8"/>
    </sheetView>
  </sheetViews>
  <sheetFormatPr baseColWidth="10" defaultColWidth="11.42578125" defaultRowHeight="15" x14ac:dyDescent="0.25"/>
  <cols>
    <col min="1" max="1" width="63.8554687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0" width="15.140625" style="16" customWidth="1"/>
    <col min="11" max="11" width="15.140625" style="16" bestFit="1" customWidth="1"/>
    <col min="12" max="12" width="15" style="16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61" t="s">
        <v>98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21" customHeight="1" x14ac:dyDescent="0.25">
      <c r="A4" s="63" t="s">
        <v>99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15.75" x14ac:dyDescent="0.25">
      <c r="A5" s="65" t="s">
        <v>109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ht="15.75" customHeight="1" x14ac:dyDescent="0.25">
      <c r="A6" s="67" t="s">
        <v>100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ht="15.75" customHeight="1" x14ac:dyDescent="0.25">
      <c r="A7" s="68" t="s">
        <v>79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9" spans="1:17" ht="25.5" customHeight="1" x14ac:dyDescent="0.25">
      <c r="A9" s="69" t="s">
        <v>66</v>
      </c>
      <c r="B9" s="70" t="s">
        <v>96</v>
      </c>
      <c r="C9" s="70" t="s">
        <v>95</v>
      </c>
      <c r="D9" s="72" t="s">
        <v>93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7" x14ac:dyDescent="0.25">
      <c r="A10" s="69"/>
      <c r="B10" s="71"/>
      <c r="C10" s="71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>
        <v>363984127.55000001</v>
      </c>
      <c r="D11" s="33">
        <f>+D86</f>
        <v>178354231.52000004</v>
      </c>
      <c r="E11" s="33">
        <f>+E86</f>
        <v>197828618.97</v>
      </c>
      <c r="F11" s="33">
        <f t="shared" ref="F11:L11" si="0">+F86</f>
        <v>360777722.89999998</v>
      </c>
      <c r="G11" s="33">
        <f t="shared" si="0"/>
        <v>221215728.62</v>
      </c>
      <c r="H11" s="33">
        <f t="shared" si="0"/>
        <v>182371193.44000003</v>
      </c>
      <c r="I11" s="33">
        <f t="shared" si="0"/>
        <v>187942675.93000001</v>
      </c>
      <c r="J11" s="33">
        <f t="shared" si="0"/>
        <v>193688605.11000001</v>
      </c>
      <c r="K11" s="33">
        <f t="shared" si="0"/>
        <v>192699255.57000002</v>
      </c>
      <c r="L11" s="33">
        <f t="shared" si="0"/>
        <v>235130595.94</v>
      </c>
      <c r="M11" s="33"/>
      <c r="N11" s="33"/>
      <c r="O11" s="33"/>
      <c r="P11" s="33">
        <f>+P86</f>
        <v>1950008628.0000002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100000000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1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166140826.63000003</v>
      </c>
      <c r="L12" s="22">
        <f>+L13+L14+L15+L16+L17</f>
        <v>206288439.58000001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1536142787.9500003</v>
      </c>
    </row>
    <row r="13" spans="1:17" x14ac:dyDescent="0.25">
      <c r="A13" s="4" t="s">
        <v>2</v>
      </c>
      <c r="B13" s="12">
        <v>1966981502.0040004</v>
      </c>
      <c r="C13" s="12">
        <v>100000000</v>
      </c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>
        <v>142174781.96000001</v>
      </c>
      <c r="L13" s="30">
        <v>182041395.87</v>
      </c>
      <c r="M13" s="30"/>
      <c r="N13" s="23"/>
      <c r="P13" s="29">
        <f t="shared" ref="P13:P76" si="2">+O13+N13+M13+L13+K13+J13+I13+H13+G13+F13+E13+D13</f>
        <v>1316830012.3200002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>
        <v>18312678.200000003</v>
      </c>
      <c r="L14" s="30">
        <v>18223698.200000003</v>
      </c>
      <c r="M14" s="30"/>
      <c r="N14" s="23"/>
      <c r="P14" s="29">
        <f t="shared" si="2"/>
        <v>166853058.43000001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>
        <v>36822.51</v>
      </c>
      <c r="L15" s="30">
        <v>405064.58</v>
      </c>
      <c r="M15" s="30"/>
      <c r="N15" s="23"/>
      <c r="P15" s="29">
        <f t="shared" si="2"/>
        <v>2165467.69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>
        <v>5616543.9600000009</v>
      </c>
      <c r="L17" s="30">
        <v>5618280.9300000006</v>
      </c>
      <c r="M17" s="30"/>
      <c r="N17" s="23"/>
      <c r="P17" s="29">
        <f>+O17+N17+M17+L17+K17+J17+I17+H17+G17+F17+E17+D17</f>
        <v>50294249.510000005</v>
      </c>
    </row>
    <row r="18" spans="1:16" x14ac:dyDescent="0.25">
      <c r="A18" s="3" t="s">
        <v>7</v>
      </c>
      <c r="B18" s="15">
        <f t="shared" ref="B18:J18" si="3">+B19+B20+B21+B22+B23+B24+B25+B26+B27</f>
        <v>234425560</v>
      </c>
      <c r="C18" s="15">
        <f t="shared" si="3"/>
        <v>4056430.9</v>
      </c>
      <c r="D18" s="15">
        <f t="shared" si="3"/>
        <v>2716749.7600000002</v>
      </c>
      <c r="E18" s="15">
        <f t="shared" si="3"/>
        <v>20359118.950000003</v>
      </c>
      <c r="F18" s="15">
        <f t="shared" si="3"/>
        <v>160046027.97</v>
      </c>
      <c r="G18" s="15">
        <f t="shared" si="3"/>
        <v>9795284.7799999993</v>
      </c>
      <c r="H18" s="15">
        <f t="shared" si="3"/>
        <v>8292209.7800000003</v>
      </c>
      <c r="I18" s="15">
        <f t="shared" si="3"/>
        <v>10128059.630000001</v>
      </c>
      <c r="J18" s="15">
        <f t="shared" si="3"/>
        <v>7381523.5000000009</v>
      </c>
      <c r="K18" s="15">
        <f>SUM(K19:K27)</f>
        <v>9914424.0800000001</v>
      </c>
      <c r="L18" s="15">
        <f>SUM(L19:L27)</f>
        <v>11395880.130000001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240029278.57999998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>
        <v>2872616.86</v>
      </c>
      <c r="L19" s="30">
        <v>2754865.5700000003</v>
      </c>
      <c r="M19" s="30"/>
      <c r="N19" s="23"/>
      <c r="P19" s="29">
        <f>+O19+N19+M19+L19+K19+J19+I19+H19+G19+F19+E19+D19</f>
        <v>49302602.760000005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>
        <v>179655</v>
      </c>
      <c r="M20" s="30"/>
      <c r="N20" s="23"/>
      <c r="P20" s="29">
        <f>+O20+N20+M20+L20+K20+J20+I20+H20+G20+F20+E20+D20</f>
        <v>348690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>
        <v>508850</v>
      </c>
      <c r="L21" s="30">
        <v>1320763.3</v>
      </c>
      <c r="M21" s="30"/>
      <c r="N21" s="23"/>
      <c r="P21" s="29">
        <f t="shared" si="2"/>
        <v>7291589.2999999998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>
        <v>70000</v>
      </c>
      <c r="L22" s="30">
        <v>76000</v>
      </c>
      <c r="N22" s="23"/>
      <c r="P22" s="29">
        <f t="shared" si="2"/>
        <v>620500</v>
      </c>
    </row>
    <row r="23" spans="1:16" x14ac:dyDescent="0.25">
      <c r="A23" s="4" t="s">
        <v>12</v>
      </c>
      <c r="B23" s="12">
        <v>156844519</v>
      </c>
      <c r="C23" s="12">
        <v>655379</v>
      </c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>
        <v>1599229.6500000001</v>
      </c>
      <c r="L23" s="30">
        <v>2098825.65</v>
      </c>
      <c r="M23" s="30"/>
      <c r="N23" s="23"/>
      <c r="P23" s="29">
        <f t="shared" si="2"/>
        <v>166395609.39999998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>
        <v>4026689.66</v>
      </c>
      <c r="L24" s="30">
        <v>3988021.3000000003</v>
      </c>
      <c r="M24" s="30"/>
      <c r="N24" s="23"/>
      <c r="P24" s="29">
        <f t="shared" si="2"/>
        <v>8334844.3500000006</v>
      </c>
    </row>
    <row r="25" spans="1:16" s="52" customFormat="1" ht="30" x14ac:dyDescent="0.25">
      <c r="A25" s="48" t="s">
        <v>14</v>
      </c>
      <c r="B25" s="30"/>
      <c r="C25" s="30">
        <v>373711.9</v>
      </c>
      <c r="D25" s="49"/>
      <c r="E25" s="49"/>
      <c r="F25" s="49"/>
      <c r="G25" s="49">
        <v>99800</v>
      </c>
      <c r="H25" s="30">
        <v>246721.46000000002</v>
      </c>
      <c r="I25" s="30"/>
      <c r="J25" s="30">
        <v>374361.9</v>
      </c>
      <c r="K25" s="30"/>
      <c r="L25" s="50">
        <v>630291.35000000009</v>
      </c>
      <c r="M25" s="30"/>
      <c r="N25" s="50"/>
      <c r="O25" s="49"/>
      <c r="P25" s="51">
        <f t="shared" si="2"/>
        <v>1351174.7100000002</v>
      </c>
    </row>
    <row r="26" spans="1:16" x14ac:dyDescent="0.25">
      <c r="A26" s="4" t="s">
        <v>101</v>
      </c>
      <c r="B26" s="12">
        <v>276000</v>
      </c>
      <c r="C26" s="12">
        <v>3027340</v>
      </c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>
        <v>837037.91</v>
      </c>
      <c r="L26" s="30">
        <v>347457.96</v>
      </c>
      <c r="M26" s="30"/>
      <c r="N26" s="23"/>
      <c r="P26" s="29">
        <f t="shared" si="2"/>
        <v>6384268.0599999996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67432951.319999993</v>
      </c>
      <c r="D28" s="15">
        <f t="shared" ref="D28:G28" si="4">+D29+D30+D31+D32+D33+D34+D35+D36+D37</f>
        <v>9600736.1699999981</v>
      </c>
      <c r="E28" s="15">
        <f t="shared" si="4"/>
        <v>10625404.010000002</v>
      </c>
      <c r="F28" s="15">
        <f t="shared" si="4"/>
        <v>9978773.2899999991</v>
      </c>
      <c r="G28" s="15">
        <f t="shared" si="4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15241773.559999999</v>
      </c>
      <c r="L28" s="15">
        <f>SUM(L29:L37)</f>
        <v>9389244.9399999995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2"/>
        <v>90140566.120000005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>
        <v>1464173</v>
      </c>
      <c r="L29" s="30">
        <v>633676.94999999995</v>
      </c>
      <c r="M29" s="30"/>
      <c r="N29" s="23"/>
      <c r="P29" s="29">
        <f t="shared" si="2"/>
        <v>7073802.1500000004</v>
      </c>
    </row>
    <row r="30" spans="1:16" x14ac:dyDescent="0.25">
      <c r="A30" s="4" t="s">
        <v>19</v>
      </c>
      <c r="B30" s="12"/>
      <c r="C30" s="12">
        <v>15239767.48</v>
      </c>
      <c r="E30" s="16">
        <v>326306</v>
      </c>
      <c r="F30" s="16">
        <v>769828</v>
      </c>
      <c r="H30" s="12"/>
      <c r="I30" s="12"/>
      <c r="J30" s="12">
        <v>813360.39</v>
      </c>
      <c r="K30" s="12">
        <v>930</v>
      </c>
      <c r="L30" s="30"/>
      <c r="N30" s="23"/>
      <c r="P30" s="29">
        <f t="shared" si="2"/>
        <v>1910424.3900000001</v>
      </c>
    </row>
    <row r="31" spans="1:16" x14ac:dyDescent="0.25">
      <c r="A31" s="4" t="s">
        <v>20</v>
      </c>
      <c r="B31" s="12">
        <v>502000</v>
      </c>
      <c r="C31" s="12">
        <v>375000</v>
      </c>
      <c r="D31" s="16">
        <v>1262.6000000000001</v>
      </c>
      <c r="F31" s="16">
        <v>807379</v>
      </c>
      <c r="H31" s="12"/>
      <c r="I31" s="12">
        <v>106208.3</v>
      </c>
      <c r="J31" s="12"/>
      <c r="K31" s="12">
        <v>1575</v>
      </c>
      <c r="L31" s="30">
        <v>847332.99</v>
      </c>
      <c r="M31" s="30"/>
      <c r="N31" s="23"/>
      <c r="P31" s="29">
        <f t="shared" si="2"/>
        <v>1763757.8900000001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>
        <v>380</v>
      </c>
      <c r="M32" s="30"/>
      <c r="N32" s="23"/>
      <c r="P32" s="29">
        <f t="shared" si="2"/>
        <v>3397252.99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>
        <v>391.39000000000004</v>
      </c>
      <c r="L33" s="30">
        <v>182836.33000000002</v>
      </c>
      <c r="M33" s="30"/>
      <c r="N33" s="23"/>
      <c r="P33" s="29">
        <f t="shared" si="2"/>
        <v>445076.41000000003</v>
      </c>
    </row>
    <row r="34" spans="1:16" x14ac:dyDescent="0.25">
      <c r="A34" s="4" t="s">
        <v>23</v>
      </c>
      <c r="B34" s="12"/>
      <c r="C34" s="12">
        <v>6737447.0499999998</v>
      </c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>
        <v>1300</v>
      </c>
      <c r="L34" s="30">
        <v>66002.490000000005</v>
      </c>
      <c r="M34" s="30"/>
      <c r="N34" s="23"/>
      <c r="P34" s="29">
        <f t="shared" si="2"/>
        <v>886384.82000000018</v>
      </c>
    </row>
    <row r="35" spans="1:16" s="57" customFormat="1" ht="30" x14ac:dyDescent="0.25">
      <c r="A35" s="48" t="s">
        <v>24</v>
      </c>
      <c r="B35" s="53">
        <v>65285558</v>
      </c>
      <c r="C35" s="53">
        <v>105409.4</v>
      </c>
      <c r="D35" s="54">
        <v>4902372.1999999993</v>
      </c>
      <c r="E35" s="54">
        <v>6813435.5099999998</v>
      </c>
      <c r="F35" s="54">
        <v>6185016.9699999997</v>
      </c>
      <c r="G35" s="54">
        <v>5639495.870000001</v>
      </c>
      <c r="H35" s="53">
        <v>6102515.54</v>
      </c>
      <c r="I35" s="53">
        <v>5123113.58</v>
      </c>
      <c r="J35" s="53">
        <v>8031581.330000001</v>
      </c>
      <c r="K35" s="53">
        <v>6066947.0899999999</v>
      </c>
      <c r="L35" s="53">
        <v>5148315.59</v>
      </c>
      <c r="M35" s="53"/>
      <c r="N35" s="55"/>
      <c r="O35" s="54"/>
      <c r="P35" s="58">
        <f t="shared" si="2"/>
        <v>54012793.679999992</v>
      </c>
    </row>
    <row r="36" spans="1:16" s="57" customFormat="1" ht="30" x14ac:dyDescent="0.25">
      <c r="A36" s="48" t="s">
        <v>25</v>
      </c>
      <c r="B36" s="53">
        <v>0</v>
      </c>
      <c r="C36" s="53">
        <v>0</v>
      </c>
      <c r="D36" s="54">
        <v>0</v>
      </c>
      <c r="E36" s="54">
        <v>0</v>
      </c>
      <c r="F36" s="54">
        <v>0</v>
      </c>
      <c r="G36" s="54">
        <v>106340</v>
      </c>
      <c r="H36" s="53">
        <v>0</v>
      </c>
      <c r="I36" s="53">
        <v>0</v>
      </c>
      <c r="J36" s="53">
        <v>0</v>
      </c>
      <c r="K36" s="53"/>
      <c r="L36" s="55"/>
      <c r="M36" s="53"/>
      <c r="N36" s="55"/>
      <c r="O36" s="54"/>
      <c r="P36" s="58">
        <f t="shared" si="2"/>
        <v>106340</v>
      </c>
    </row>
    <row r="37" spans="1:16" x14ac:dyDescent="0.25">
      <c r="A37" s="4" t="s">
        <v>26</v>
      </c>
      <c r="B37" s="12">
        <v>3420000</v>
      </c>
      <c r="C37" s="12">
        <v>37674127.390000001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>
        <v>7706457.0800000001</v>
      </c>
      <c r="L37" s="30">
        <v>2510700.59</v>
      </c>
      <c r="M37" s="30"/>
      <c r="N37" s="23"/>
      <c r="P37" s="29">
        <f t="shared" si="2"/>
        <v>20544733.790000003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485603.4</v>
      </c>
      <c r="E38" s="15">
        <f t="shared" si="5"/>
        <v>683092.10000000009</v>
      </c>
      <c r="F38" s="15">
        <f t="shared" si="5"/>
        <v>372500</v>
      </c>
      <c r="G38" s="15">
        <f t="shared" si="5"/>
        <v>412000</v>
      </c>
      <c r="H38" s="15">
        <f t="shared" si="5"/>
        <v>221583</v>
      </c>
      <c r="I38" s="15">
        <f t="shared" si="5"/>
        <v>589763</v>
      </c>
      <c r="J38" s="15">
        <f t="shared" si="5"/>
        <v>196344</v>
      </c>
      <c r="K38" s="15">
        <f>SUM(K39)</f>
        <v>256420</v>
      </c>
      <c r="L38" s="15">
        <f>SUM(L39:L40)</f>
        <v>215241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2"/>
        <v>3432546.5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>
        <v>256420</v>
      </c>
      <c r="L39" s="30">
        <v>215241</v>
      </c>
      <c r="N39" s="23"/>
      <c r="P39" s="29">
        <f>+O39+N39+M39+L39+K39+J39+I39+H39+G39+F39+E39+D39</f>
        <v>3432546.5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176062817.78</v>
      </c>
      <c r="D54" s="13">
        <f t="shared" ref="D54" si="6">+D55+D56+D57+D58+D59+D60+D61+D62+D63</f>
        <v>0</v>
      </c>
      <c r="E54" s="13">
        <f>+E55+E56+E57+E58+E59+E60+E61+E62+E63</f>
        <v>675088.03</v>
      </c>
      <c r="F54" s="13">
        <f t="shared" ref="F54:J54" si="7">+F55+F56+F57+F58+F59+F60+F61+F62+F63</f>
        <v>24159291</v>
      </c>
      <c r="G54" s="13">
        <f t="shared" si="7"/>
        <v>39154500</v>
      </c>
      <c r="H54" s="13">
        <f t="shared" si="7"/>
        <v>0</v>
      </c>
      <c r="I54" s="13">
        <f t="shared" si="7"/>
        <v>3904198</v>
      </c>
      <c r="J54" s="13">
        <f t="shared" si="7"/>
        <v>98900.260000000009</v>
      </c>
      <c r="K54" s="13">
        <f>SUM(K55:K60)</f>
        <v>1145811.3</v>
      </c>
      <c r="L54" s="13">
        <f>+L55+L58+L59</f>
        <v>7841790.29</v>
      </c>
      <c r="M54" s="13">
        <f>+M55</f>
        <v>0</v>
      </c>
      <c r="N54" s="13"/>
      <c r="O54" s="13">
        <f>+O55+O56+O59+O61+O62</f>
        <v>0</v>
      </c>
      <c r="P54" s="15">
        <f t="shared" si="2"/>
        <v>76979578.879999995</v>
      </c>
    </row>
    <row r="55" spans="1:16" x14ac:dyDescent="0.25">
      <c r="A55" s="4" t="s">
        <v>44</v>
      </c>
      <c r="B55" s="12">
        <v>0</v>
      </c>
      <c r="C55" s="12">
        <v>13394219.859999999</v>
      </c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>
        <v>1145811.3</v>
      </c>
      <c r="L55" s="23">
        <v>5803785.25</v>
      </c>
      <c r="M55" s="30"/>
      <c r="N55" s="23"/>
      <c r="P55" s="29">
        <f t="shared" si="2"/>
        <v>13526130.839999998</v>
      </c>
    </row>
    <row r="56" spans="1:16" x14ac:dyDescent="0.25">
      <c r="A56" s="4" t="s">
        <v>103</v>
      </c>
      <c r="B56" s="12">
        <v>0</v>
      </c>
      <c r="C56" s="12">
        <v>21122</v>
      </c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2"/>
        <v>21122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16" x14ac:dyDescent="0.25">
      <c r="A58" s="4" t="s">
        <v>47</v>
      </c>
      <c r="B58" s="12">
        <v>0</v>
      </c>
      <c r="C58" s="12">
        <v>5640088.2300000004</v>
      </c>
      <c r="H58" s="12"/>
      <c r="I58" s="12">
        <v>3904198</v>
      </c>
      <c r="J58" s="12"/>
      <c r="K58" s="12"/>
      <c r="L58" s="23">
        <v>1735890.23</v>
      </c>
      <c r="M58" s="23"/>
      <c r="N58" s="23"/>
      <c r="O58" s="23"/>
      <c r="P58" s="29">
        <f t="shared" si="2"/>
        <v>5640088.2300000004</v>
      </c>
    </row>
    <row r="59" spans="1:16" x14ac:dyDescent="0.25">
      <c r="A59" s="4" t="s">
        <v>48</v>
      </c>
      <c r="B59" s="12">
        <v>0</v>
      </c>
      <c r="C59" s="12">
        <v>128349</v>
      </c>
      <c r="H59" s="12"/>
      <c r="I59" s="12"/>
      <c r="J59" s="12">
        <v>2434</v>
      </c>
      <c r="K59" s="12"/>
      <c r="L59" s="23">
        <v>302114.81</v>
      </c>
      <c r="M59" s="23"/>
      <c r="N59" s="23"/>
      <c r="O59" s="23"/>
      <c r="P59" s="29">
        <f t="shared" si="2"/>
        <v>304548.81</v>
      </c>
    </row>
    <row r="60" spans="1:16" x14ac:dyDescent="0.25">
      <c r="A60" s="4" t="s">
        <v>49</v>
      </c>
      <c r="B60" s="12">
        <v>0</v>
      </c>
      <c r="C60" s="12">
        <v>112733775</v>
      </c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2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2"/>
        <v>0</v>
      </c>
    </row>
    <row r="62" spans="1:16" x14ac:dyDescent="0.25">
      <c r="A62" s="4" t="s">
        <v>51</v>
      </c>
      <c r="B62" s="12">
        <v>0</v>
      </c>
      <c r="C62" s="12">
        <v>34902000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2"/>
        <v>33421500</v>
      </c>
    </row>
    <row r="63" spans="1:16" s="57" customFormat="1" ht="30" x14ac:dyDescent="0.25">
      <c r="A63" s="48" t="s">
        <v>52</v>
      </c>
      <c r="B63" s="53">
        <v>0</v>
      </c>
      <c r="C63" s="53">
        <v>9243263.6899999995</v>
      </c>
      <c r="D63" s="54">
        <v>0</v>
      </c>
      <c r="E63" s="54">
        <v>0</v>
      </c>
      <c r="F63" s="54">
        <v>0</v>
      </c>
      <c r="G63" s="54">
        <v>0</v>
      </c>
      <c r="H63" s="53">
        <v>0</v>
      </c>
      <c r="I63" s="53">
        <v>0</v>
      </c>
      <c r="J63" s="53">
        <v>0</v>
      </c>
      <c r="K63" s="53"/>
      <c r="L63" s="55"/>
      <c r="M63" s="55"/>
      <c r="N63" s="55"/>
      <c r="O63" s="55"/>
      <c r="P63" s="58">
        <f t="shared" si="2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3283869.97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2"/>
        <v>3283869.97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/>
      <c r="N65" s="23"/>
      <c r="O65" s="29"/>
      <c r="P65" s="29">
        <f t="shared" si="2"/>
        <v>3283869.97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3">
        <v>0</v>
      </c>
      <c r="I68" s="53">
        <v>0</v>
      </c>
      <c r="J68" s="53">
        <v>0</v>
      </c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+C12+C18+C28+C54+C64</f>
        <v>363984127.55000001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192699255.57000002</v>
      </c>
      <c r="L86" s="19">
        <f>+L12+L18+L28+L38+L54+L69+L64</f>
        <v>235130595.94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1950008628.0000002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0" spans="1:22" x14ac:dyDescent="0.25">
      <c r="D100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8"/>
      <c r="B103" s="39" t="s">
        <v>118</v>
      </c>
      <c r="C103" s="40"/>
      <c r="D103" s="40"/>
      <c r="E103" s="41"/>
      <c r="F103" s="42" t="s">
        <v>119</v>
      </c>
      <c r="G103" s="38"/>
      <c r="H103" s="41"/>
      <c r="I103" s="41"/>
      <c r="J103" s="41"/>
      <c r="K103" s="40"/>
      <c r="L103" s="41"/>
      <c r="M103" s="41"/>
      <c r="N103" s="41"/>
      <c r="O103" s="41"/>
      <c r="P103" s="41"/>
      <c r="Q103" s="43"/>
      <c r="R103" s="41"/>
      <c r="S103" s="41"/>
      <c r="T103" s="44"/>
      <c r="U103" s="45"/>
      <c r="V103" s="41"/>
    </row>
    <row r="104" spans="1:22" ht="15.75" x14ac:dyDescent="0.25">
      <c r="A104" s="38"/>
      <c r="B104" s="39"/>
      <c r="C104" s="36"/>
      <c r="D104" s="37"/>
      <c r="E104" s="41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3"/>
      <c r="R104" s="41"/>
      <c r="S104" s="41"/>
      <c r="T104" s="44"/>
      <c r="U104" s="45"/>
      <c r="V104" s="41"/>
    </row>
    <row r="105" spans="1:22" ht="15.75" x14ac:dyDescent="0.25">
      <c r="A105" s="38"/>
      <c r="B105" s="38"/>
      <c r="C105" s="36"/>
      <c r="D105" s="37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spans="1:22" ht="15.75" x14ac:dyDescent="0.25">
      <c r="A107" s="38"/>
      <c r="B107" s="38"/>
      <c r="C107" s="40"/>
      <c r="D107" s="40"/>
      <c r="E107" s="41"/>
      <c r="F107" s="38"/>
      <c r="G107" s="38"/>
      <c r="H107" s="38"/>
      <c r="I107" s="38"/>
      <c r="J107" s="38"/>
      <c r="K107" s="38"/>
      <c r="L107" s="38"/>
      <c r="M107" s="41"/>
      <c r="N107" s="38"/>
      <c r="O107" s="38"/>
      <c r="P107" s="38"/>
      <c r="Q107" s="46"/>
      <c r="R107" s="38"/>
      <c r="S107" s="38"/>
      <c r="T107" s="38"/>
      <c r="U107" s="47"/>
      <c r="V107" s="38"/>
    </row>
    <row r="108" spans="1:22" ht="15.75" x14ac:dyDescent="0.25">
      <c r="A108" s="38"/>
      <c r="B108" s="38"/>
      <c r="C108" s="40"/>
      <c r="D108" s="40"/>
      <c r="E108" s="41"/>
      <c r="F108" s="38"/>
      <c r="G108" s="38"/>
      <c r="H108" s="41"/>
      <c r="I108" s="41"/>
      <c r="J108" s="38"/>
      <c r="K108" s="38"/>
      <c r="L108" s="38"/>
      <c r="M108" s="38"/>
      <c r="N108" s="38"/>
      <c r="O108" s="38"/>
      <c r="P108" s="38"/>
      <c r="Q108" s="46"/>
      <c r="R108" s="38"/>
      <c r="S108" s="38"/>
      <c r="T108" s="38"/>
      <c r="U108" s="47"/>
      <c r="V108" s="38"/>
    </row>
    <row r="109" spans="1:22" ht="15.75" x14ac:dyDescent="0.25">
      <c r="A109" s="38"/>
      <c r="B109" s="38"/>
      <c r="C109" s="40"/>
      <c r="D109" s="40"/>
      <c r="E109" s="38"/>
      <c r="F109" s="38"/>
      <c r="G109" s="38"/>
      <c r="H109" s="41"/>
      <c r="I109" s="41"/>
      <c r="J109" s="38"/>
      <c r="K109" s="38"/>
      <c r="L109" s="38"/>
      <c r="M109" s="38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60" t="s">
        <v>120</v>
      </c>
      <c r="D110" s="60"/>
      <c r="E110" s="60"/>
      <c r="F110" s="38"/>
      <c r="G110" s="38"/>
      <c r="H110" s="40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6"/>
      <c r="R111" s="36"/>
      <c r="S111" s="36"/>
      <c r="T111" s="36"/>
      <c r="U111" s="36"/>
      <c r="V111" s="36"/>
    </row>
    <row r="112" spans="1:22" ht="15.75" x14ac:dyDescent="0.2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6"/>
      <c r="R112" s="36"/>
      <c r="S112" s="36"/>
      <c r="T112" s="36"/>
      <c r="U112" s="36"/>
      <c r="V112" s="36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paperSize="5" scale="62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1" t="s">
        <v>78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3:17" ht="21" customHeight="1" x14ac:dyDescent="0.25">
      <c r="C4" s="63" t="s">
        <v>67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3:17" ht="15.75" x14ac:dyDescent="0.25">
      <c r="C5" s="65" t="s">
        <v>68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3:17" ht="15.75" customHeight="1" x14ac:dyDescent="0.25">
      <c r="C6" s="67" t="s">
        <v>94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17" ht="15.75" customHeight="1" x14ac:dyDescent="0.25">
      <c r="C7" s="68" t="s">
        <v>79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2025-10-07T13:59:49Z</cp:lastPrinted>
  <dcterms:created xsi:type="dcterms:W3CDTF">2021-07-29T18:58:50Z</dcterms:created>
  <dcterms:modified xsi:type="dcterms:W3CDTF">2025-10-16T12:13:16Z</dcterms:modified>
</cp:coreProperties>
</file>