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bookViews>
    <workbookView xWindow="0" yWindow="0" windowWidth="28800" windowHeight="12330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2" l="1"/>
  <c r="B86" i="2"/>
  <c r="F12" i="2"/>
  <c r="E11" i="2"/>
  <c r="D11" i="2"/>
  <c r="B12" i="2"/>
  <c r="C12" i="2"/>
  <c r="P13" i="2"/>
  <c r="P14" i="2"/>
  <c r="P15" i="2"/>
  <c r="P16" i="2"/>
  <c r="P17" i="2"/>
  <c r="O54" i="2"/>
  <c r="O38" i="2"/>
  <c r="O28" i="2"/>
  <c r="N28" i="2"/>
  <c r="O18" i="2"/>
  <c r="M38" i="2"/>
  <c r="M54" i="2"/>
  <c r="N38" i="2"/>
  <c r="N18" i="2"/>
  <c r="M64" i="2"/>
  <c r="L38" i="2"/>
  <c r="M28" i="2"/>
  <c r="M18" i="2"/>
  <c r="L18" i="2"/>
  <c r="M12" i="2"/>
  <c r="L64" i="2"/>
  <c r="K18" i="2"/>
  <c r="K12" i="2"/>
  <c r="L12" i="2"/>
  <c r="L28" i="2"/>
  <c r="K54" i="2"/>
  <c r="K38" i="2"/>
  <c r="K28" i="2"/>
  <c r="K86" i="2" l="1"/>
  <c r="P20" i="2"/>
  <c r="P19" i="2"/>
  <c r="J84" i="2"/>
  <c r="J81" i="2"/>
  <c r="J78" i="2"/>
  <c r="J77" i="2" s="1"/>
  <c r="J73" i="2"/>
  <c r="J69" i="2"/>
  <c r="J54" i="2"/>
  <c r="J64" i="2"/>
  <c r="J38" i="2"/>
  <c r="J28" i="2"/>
  <c r="J18" i="2"/>
  <c r="I84" i="2" l="1"/>
  <c r="I81" i="2"/>
  <c r="I78" i="2"/>
  <c r="I77" i="2" s="1"/>
  <c r="I73" i="2"/>
  <c r="I69" i="2"/>
  <c r="I54" i="2"/>
  <c r="I64" i="2"/>
  <c r="I38" i="2"/>
  <c r="I28" i="2"/>
  <c r="I18" i="2"/>
  <c r="P39" i="2"/>
  <c r="H28" i="2"/>
  <c r="H38" i="2"/>
  <c r="H84" i="2"/>
  <c r="H81" i="2"/>
  <c r="H78" i="2"/>
  <c r="H77" i="2" s="1"/>
  <c r="H73" i="2"/>
  <c r="H69" i="2"/>
  <c r="H64" i="2"/>
  <c r="H54" i="2"/>
  <c r="H18" i="2"/>
  <c r="G38" i="2"/>
  <c r="G28" i="2"/>
  <c r="G18" i="2"/>
  <c r="G12" i="2"/>
  <c r="G84" i="2"/>
  <c r="G81" i="2"/>
  <c r="G78" i="2"/>
  <c r="G73" i="2"/>
  <c r="G69" i="2"/>
  <c r="G64" i="2"/>
  <c r="G54" i="2"/>
  <c r="F38" i="2"/>
  <c r="F28" i="2"/>
  <c r="F18" i="2"/>
  <c r="F84" i="2"/>
  <c r="F81" i="2"/>
  <c r="F78" i="2"/>
  <c r="F77" i="2" s="1"/>
  <c r="F73" i="2"/>
  <c r="F69" i="2"/>
  <c r="F64" i="2"/>
  <c r="E54" i="2"/>
  <c r="F54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E84" i="2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D54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 s="1"/>
  <c r="C73" i="2"/>
  <c r="C69" i="2"/>
  <c r="C54" i="2"/>
  <c r="C38" i="2"/>
  <c r="B84" i="2"/>
  <c r="B81" i="2"/>
  <c r="B78" i="2"/>
  <c r="B77" i="2" s="1"/>
  <c r="B73" i="2"/>
  <c r="B69" i="2"/>
  <c r="C64" i="2"/>
  <c r="B54" i="2"/>
  <c r="B38" i="2"/>
  <c r="B28" i="2"/>
  <c r="H12" i="2"/>
  <c r="I12" i="2"/>
  <c r="J12" i="2"/>
  <c r="L86" i="2"/>
  <c r="M86" i="2"/>
  <c r="N12" i="2"/>
  <c r="O12" i="2"/>
  <c r="O86" i="2" s="1"/>
  <c r="B11" i="2" l="1"/>
  <c r="F86" i="2"/>
  <c r="P12" i="2"/>
  <c r="P84" i="2"/>
  <c r="P18" i="2"/>
  <c r="P28" i="2"/>
  <c r="P73" i="2"/>
  <c r="C28" i="2"/>
  <c r="D86" i="2"/>
  <c r="P64" i="2"/>
  <c r="C18" i="2"/>
  <c r="P38" i="2"/>
  <c r="P69" i="2"/>
  <c r="P78" i="2"/>
  <c r="P81" i="2"/>
  <c r="G77" i="2"/>
  <c r="P77" i="2" s="1"/>
  <c r="P47" i="2"/>
  <c r="P54" i="2"/>
  <c r="J86" i="2"/>
  <c r="I86" i="2" l="1"/>
  <c r="H86" i="2"/>
  <c r="N86" i="2"/>
  <c r="E86" i="2" l="1"/>
  <c r="G86" i="2" l="1"/>
  <c r="P86" i="2" s="1"/>
  <c r="P11" i="2" s="1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<sst xmlns="http://schemas.openxmlformats.org/spreadsheetml/2006/main" count="203" uniqueCount="122">
  <si>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</si>
  <si>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</si>
  <si>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</si>
  <si>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</si>
  <si>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</si>
  <si>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</si>
  <si>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</si>
  <si>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</si>
  <si>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</si>
  <si>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</si>
  <si>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</si>
  <si>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</si>
  <si>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</si>
  <si>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</si>
  <si>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</si>
  <si>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</si>
  <si>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</si>
  <si>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</si>
  <si>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</si>
  <si>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</si>
  <si>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</si>
  <si>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</si>
  <si>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</si>
  <si>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</si>
  <si>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</si>
  <si>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</si>
  <si>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</si>
  <si>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</si>
  <si>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</si>
  <si>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</si>
  <si>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</si>
  <si>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</si>
  <si>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</si>
  <si>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</si>
  <si>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</si>
  <si>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</si>
  <si>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</si>
  <si>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</si>
  <si>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</si>
  <si>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</si>
  <si>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</si>
  <si>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</si>
  <si>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</si>
  <si>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</si>
  <si>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</si>
  <si>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</si>
  <si>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</si>
  <si>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</si>
  <si>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</si>
  <si>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</si>
  <si>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</si>
  <si>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</si>
  <si>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</si>
  <si>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</si>
  <si>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</si>
  <si>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</si>
  <si>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</si>
  <si>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</si>
  <si>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</si>
  <si>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</si>
  <si>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</si>
  <si>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</si>
  <si>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</si>
  <si>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</si>
  <si>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</si>
  <si>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</si>
  <si>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</si>
  <si>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</si>
  <si>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</si>
  <si>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</si>
  <si>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</si>
  <si>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</si>
  <si>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</si>
  <si>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</si>
  <si>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</si>
  <si>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</si>
  <si>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</si>
  <si>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</si>
  <si>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</si>
  <si>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</si>
  <si>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</si>
  <si>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</si>
  <si>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</si>
  <si>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</si>
  <si>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</si>
  <si>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</si>
  <si>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</si>
  <si>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</si>
  <si>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</si>
  <si>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</si>
  <si>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</si>
  <si>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</si>
  <si>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</si>
  <si>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</si>
  <si>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</si>
  <si>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</si>
  <si>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</si>
  <si>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</si>
  <si>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</si>
  <si>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</si>
  <si>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</si>
  <si>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</si>
  <si>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</si>
  <si>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</si>
  <si>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</si>
  <si>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</si>
  <si>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</si>
  <si>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</si>
  <si>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</si>
  <si>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{2025}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</si>
  <si>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</si>
  <si>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</si>
  <si>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</si>
  <si>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</si>
  <si>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</si>
  <si>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</si>
  <si>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</si>
  <si>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</si>
  <si>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>Enc. Depto. Contabilidad, DNCD</t>
  </si>
  <si>
    <t>Enc. Depto. Control Interno, DNCD.</t>
  </si>
  <si>
    <t>Director Financiero, DNCD</t>
  </si>
  <si>
    <t>Fuente:  SIGEF y Fondo de anticipo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</si>
</sst>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12" fillId="0" borderId="0" xfId="2" applyFont="1"/>
    <xf numFmtId="0" fontId="10" fillId="0" borderId="0" xfId="2" applyFont="1"/>
    <xf numFmtId="43" fontId="12" fillId="0" borderId="0" xfId="1" applyFont="1" applyBorder="1"/>
    <xf numFmtId="40" fontId="12" fillId="0" borderId="0" xfId="2" applyNumberFormat="1" applyFont="1"/>
    <xf numFmtId="43" fontId="10" fillId="0" borderId="0" xfId="2" applyNumberFormat="1" applyFont="1"/>
    <xf numFmtId="40" fontId="13" fillId="0" borderId="0" xfId="2" applyNumberFormat="1" applyFont="1"/>
    <xf numFmtId="10" fontId="12" fillId="0" borderId="0" xfId="2" applyNumberFormat="1" applyFont="1"/>
    <xf numFmtId="40" fontId="12" fillId="4" borderId="0" xfId="2" applyNumberFormat="1" applyFont="1" applyFill="1"/>
    <xf numFmtId="0" fontId="13" fillId="0" borderId="0" xfId="2" applyFont="1"/>
    <xf numFmtId="0" fontId="12" fillId="4" borderId="0" xfId="2" applyFont="1" applyFill="1"/>
    <xf numFmtId="0" fontId="14" fillId="0" borderId="0" xfId="7" applyFont="1" applyAlignment="1">
      <alignment horizontal="center" vertical="center"/>
    </xf>
    <xf numFmtId="43" fontId="10" fillId="0" borderId="0" xfId="1" applyFont="1" applyBorder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</cellXfs>
  <cellStyles count="13">
    <cellStyle name="Millares" xfId="1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12"/>
    <cellStyle name="Normal 3" xfId="8"/>
    <cellStyle name="Normal 4" xfId="9"/>
    <cellStyle name="Normal 4 2" xfId="2"/>
    <cellStyle name="Normal 4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0</xdr:rowOff>
    </xdr:from>
    <xdr:to>
      <xdr:col>3</xdr:col>
      <xdr:colOff>733425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91475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17"/>
  <sheetViews>
    <sheetView showGridLines="0" tabSelected="1" topLeftCell="A94" zoomScaleNormal="100" workbookViewId="0">
      <selection activeCell="E11" sqref="E11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bestFit="1" customWidth="1"/>
    <col min="7" max="7" width="16.42578125" style="16" customWidth="1"/>
    <col min="8" max="8" width="7.42578125" style="16" bestFit="1" customWidth="1"/>
    <col min="9" max="9" width="7.140625" style="16" bestFit="1" customWidth="1"/>
    <col min="10" max="10" width="6.5703125" style="16" bestFit="1" customWidth="1"/>
    <col min="11" max="11" width="7.140625" style="16" bestFit="1" customWidth="1"/>
    <col min="12" max="12" width="7" style="16" bestFit="1" customWidth="1"/>
    <col min="13" max="13" width="6" style="16" bestFit="1" customWidth="1"/>
    <col min="14" max="14" width="7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 x14ac:dyDescent="0.25">
      <c r="A3" s="52" t="s">
        <v>98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7" ht="21" customHeight="1" x14ac:dyDescent="0.25">
      <c r="A4" s="54" t="s">
        <v>99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5.75" x14ac:dyDescent="0.25">
      <c r="A5" s="59" t="s">
        <v>109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ht="15.75" customHeight="1" x14ac:dyDescent="0.25">
      <c r="A6" s="61" t="s">
        <v>100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7" ht="15.75" customHeight="1" x14ac:dyDescent="0.25">
      <c r="A7" s="48" t="s">
        <v>79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7" ht="25.5" customHeight="1" x14ac:dyDescent="0.25">
      <c r="A9" s="56" t="s">
        <v>66</v>
      </c>
      <c r="B9" s="57" t="s">
        <v>96</v>
      </c>
      <c r="C9" s="57" t="s">
        <v>95</v>
      </c>
      <c r="D9" s="49" t="s">
        <v>93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7" x14ac:dyDescent="0.25">
      <c r="A10" s="56"/>
      <c r="B10" s="58"/>
      <c r="C10" s="58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2477229950.0040007</v>
      </c>
      <c r="C11" s="33"/>
      <c r="D11" s="33">
        <f>+D86</f>
        <v>178354231.52000004</v>
      </c>
      <c r="E11" s="33">
        <f>+E86</f>
        <v>197828618.97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>
        <f>+P86</f>
        <v>958176302.00999999</v>
      </c>
    </row>
    <row r="12" spans="1:17" x14ac:dyDescent="0.25">
      <c r="A12" s="3" t="s">
        <v>1</v>
      </c>
      <c r="B12" s="22">
        <f>+B13+B14+B15+B16+B17</f>
        <v>2164530532.0040007</v>
      </c>
      <c r="C12" s="15">
        <f>+C13+C14+C15+C16+C17</f>
        <v>0</v>
      </c>
      <c r="D12" s="15">
        <f>+D13+D14+D15+D16+D17</f>
        <v>165551142.19000003</v>
      </c>
      <c r="E12" s="15">
        <f>+E13+E14+E15+E16+E17</f>
        <v>165485915.88</v>
      </c>
      <c r="F12" s="15">
        <f t="shared" ref="F12" si="0">+F13+F14+F15+F16+F17</f>
        <v>166221130.64000002</v>
      </c>
      <c r="G12" s="15">
        <f>+G13+G14+G15+G16+G17</f>
        <v>165858681.66999999</v>
      </c>
      <c r="H12" s="22">
        <f>+H13+H14+H15+H16+H17</f>
        <v>0</v>
      </c>
      <c r="I12" s="22">
        <f>+I13+I14+I15+I16+I17</f>
        <v>0</v>
      </c>
      <c r="J12" s="22">
        <f>+J13+J14+J15+J17</f>
        <v>0</v>
      </c>
      <c r="K12" s="22">
        <f>+K13+K14+K15+K16+K17</f>
        <v>0</v>
      </c>
      <c r="L12" s="22">
        <f>+L13+L14+L15+L16+L17</f>
        <v>0</v>
      </c>
      <c r="M12" s="15">
        <f>+M13+M14+M15+M16+M17</f>
        <v>0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663116870.38</v>
      </c>
    </row>
    <row r="13" spans="1:17" x14ac:dyDescent="0.25">
      <c r="A13" s="4" t="s">
        <v>2</v>
      </c>
      <c r="B13" s="12">
        <v>1966981502.0040004</v>
      </c>
      <c r="C13" s="12"/>
      <c r="D13" s="16">
        <v>140711135.43000001</v>
      </c>
      <c r="E13" s="16">
        <v>141220760.83999997</v>
      </c>
      <c r="F13" s="16">
        <v>141483545.07000002</v>
      </c>
      <c r="G13" s="16">
        <v>142130804.84999999</v>
      </c>
      <c r="H13" s="12"/>
      <c r="I13" s="12"/>
      <c r="J13" s="12"/>
      <c r="K13" s="12"/>
      <c r="L13" s="30"/>
      <c r="M13" s="30"/>
      <c r="N13" s="23"/>
      <c r="P13" s="29">
        <f t="shared" ref="P13:P76" si="1">+O13+N13+M13+L13+K13+J13+I13+H13+G13+F13+E13+D13</f>
        <v>565546246.19000006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0">
        <v>18680528.609999999</v>
      </c>
      <c r="F14" s="20">
        <v>18673826.899999999</v>
      </c>
      <c r="G14" s="16">
        <v>18089832.899999999</v>
      </c>
      <c r="H14" s="12"/>
      <c r="I14" s="12"/>
      <c r="J14" s="12"/>
      <c r="K14" s="12"/>
      <c r="L14" s="30"/>
      <c r="M14" s="30"/>
      <c r="N14" s="23"/>
      <c r="P14" s="29">
        <f t="shared" si="1"/>
        <v>74611234.019999996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E15" s="16">
        <v>57612.03</v>
      </c>
      <c r="F15" s="20">
        <v>492578.01</v>
      </c>
      <c r="G15" s="16">
        <v>37235.32</v>
      </c>
      <c r="H15" s="12"/>
      <c r="I15" s="12"/>
      <c r="J15" s="12"/>
      <c r="K15" s="12"/>
      <c r="L15" s="30"/>
      <c r="M15" s="30"/>
      <c r="N15" s="23"/>
      <c r="P15" s="29">
        <f t="shared" si="1"/>
        <v>739315.13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1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E17" s="16">
        <v>5527014.4000000004</v>
      </c>
      <c r="F17" s="16">
        <v>5571180.6600000001</v>
      </c>
      <c r="G17" s="16">
        <v>5600808.6000000006</v>
      </c>
      <c r="H17" s="12"/>
      <c r="I17" s="12"/>
      <c r="J17" s="12"/>
      <c r="K17" s="12"/>
      <c r="L17" s="30"/>
      <c r="M17" s="30"/>
      <c r="N17" s="23"/>
      <c r="P17" s="29">
        <f>+O17+N17+M17+L17+K17+J17+I17+H17+G17+F17+E17+D17</f>
        <v>22220075.040000003</v>
      </c>
    </row>
    <row r="18" spans="1:16" x14ac:dyDescent="0.25">
      <c r="A18" s="3" t="s">
        <v>7</v>
      </c>
      <c r="B18" s="15">
        <f t="shared" ref="B18:J18" si="2">+B19+B20+B21+B22+B23+B24+B25+B26+B27</f>
        <v>234425560</v>
      </c>
      <c r="C18" s="15">
        <f t="shared" si="2"/>
        <v>0</v>
      </c>
      <c r="D18" s="15">
        <f t="shared" si="2"/>
        <v>2716749.7600000002</v>
      </c>
      <c r="E18" s="15">
        <f t="shared" si="2"/>
        <v>20359118.950000003</v>
      </c>
      <c r="F18" s="15">
        <f t="shared" si="2"/>
        <v>160046027.97</v>
      </c>
      <c r="G18" s="15">
        <f t="shared" si="2"/>
        <v>9795284.7799999993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>SUM(K19:K27)</f>
        <v>0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192917181.45999998</v>
      </c>
    </row>
    <row r="19" spans="1:16" x14ac:dyDescent="0.25">
      <c r="A19" s="4" t="s">
        <v>8</v>
      </c>
      <c r="B19" s="12">
        <v>55355990</v>
      </c>
      <c r="C19" s="12"/>
      <c r="D19" s="16">
        <v>224992.1</v>
      </c>
      <c r="E19" s="16">
        <v>16864025.880000003</v>
      </c>
      <c r="F19" s="16">
        <v>5838387.4100000001</v>
      </c>
      <c r="G19" s="16">
        <v>5872815.5499999998</v>
      </c>
      <c r="H19" s="12"/>
      <c r="I19" s="12"/>
      <c r="J19" s="12"/>
      <c r="K19" s="12"/>
      <c r="L19" s="30"/>
      <c r="M19" s="30"/>
      <c r="N19" s="23"/>
      <c r="P19" s="29">
        <f>+O19+N19+M19+L19+K19+J19+I19+H19+G19+F19+E19+D19</f>
        <v>28800220.940000005</v>
      </c>
    </row>
    <row r="20" spans="1:16" x14ac:dyDescent="0.25">
      <c r="A20" s="4" t="s">
        <v>9</v>
      </c>
      <c r="B20" s="12"/>
      <c r="C20" s="12"/>
      <c r="F20" s="16">
        <v>169035</v>
      </c>
      <c r="H20" s="12"/>
      <c r="I20" s="12"/>
      <c r="J20" s="12"/>
      <c r="K20" s="12"/>
      <c r="L20" s="23"/>
      <c r="M20" s="30"/>
      <c r="N20" s="23"/>
      <c r="P20" s="29">
        <f>+O20+N20+M20+L20+K20+J20+I20+H20+G20+F20+E20+D20</f>
        <v>169035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E21" s="16">
        <v>806360</v>
      </c>
      <c r="F21" s="16">
        <v>814100</v>
      </c>
      <c r="G21" s="16">
        <v>753800</v>
      </c>
      <c r="H21" s="12"/>
      <c r="I21" s="12"/>
      <c r="J21" s="12"/>
      <c r="K21" s="12"/>
      <c r="L21" s="30"/>
      <c r="M21" s="30"/>
      <c r="N21" s="23"/>
      <c r="P21" s="29">
        <f t="shared" si="1"/>
        <v>3098020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E22" s="16">
        <v>56000</v>
      </c>
      <c r="F22" s="16">
        <v>66000</v>
      </c>
      <c r="G22" s="16">
        <v>68100</v>
      </c>
      <c r="H22" s="12"/>
      <c r="I22" s="12"/>
      <c r="J22" s="12"/>
      <c r="K22" s="12"/>
      <c r="L22" s="30"/>
      <c r="N22" s="23"/>
      <c r="P22" s="29">
        <f t="shared" si="1"/>
        <v>252100</v>
      </c>
    </row>
    <row r="23" spans="1:16" x14ac:dyDescent="0.25">
      <c r="A23" s="4" t="s">
        <v>12</v>
      </c>
      <c r="B23" s="12">
        <v>156844519</v>
      </c>
      <c r="C23" s="12"/>
      <c r="D23" s="16">
        <v>1399007.1800000002</v>
      </c>
      <c r="E23" s="16">
        <v>2232087.98</v>
      </c>
      <c r="F23" s="16">
        <v>152438141.16999999</v>
      </c>
      <c r="G23" s="16">
        <v>1227126.8999999999</v>
      </c>
      <c r="H23" s="12"/>
      <c r="I23" s="12"/>
      <c r="J23" s="12"/>
      <c r="K23" s="12"/>
      <c r="L23" s="30"/>
      <c r="M23" s="30"/>
      <c r="N23" s="23"/>
      <c r="P23" s="29">
        <f t="shared" si="1"/>
        <v>157296363.22999999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E24" s="16">
        <v>34989.97</v>
      </c>
      <c r="F24" s="16">
        <v>74330.8</v>
      </c>
      <c r="G24" s="16">
        <v>16310.92</v>
      </c>
      <c r="H24" s="12"/>
      <c r="I24" s="12"/>
      <c r="J24" s="12"/>
      <c r="K24" s="12"/>
      <c r="L24" s="30"/>
      <c r="M24" s="30"/>
      <c r="N24" s="23"/>
      <c r="P24" s="29">
        <f t="shared" si="1"/>
        <v>165411.24</v>
      </c>
    </row>
    <row r="25" spans="1:16" x14ac:dyDescent="0.25">
      <c r="A25" s="4" t="s">
        <v>14</v>
      </c>
      <c r="B25" s="12"/>
      <c r="C25" s="12"/>
      <c r="G25" s="16">
        <v>99800</v>
      </c>
      <c r="H25" s="12"/>
      <c r="I25" s="12"/>
      <c r="J25" s="12"/>
      <c r="K25" s="12"/>
      <c r="L25" s="23"/>
      <c r="M25" s="30"/>
      <c r="N25" s="23"/>
      <c r="P25" s="29">
        <f t="shared" si="1"/>
        <v>99800</v>
      </c>
    </row>
    <row r="26" spans="1:16" x14ac:dyDescent="0.25">
      <c r="A26" s="4" t="s">
        <v>101</v>
      </c>
      <c r="B26" s="12">
        <v>276000</v>
      </c>
      <c r="C26" s="12"/>
      <c r="D26" s="16">
        <v>267210.93000000005</v>
      </c>
      <c r="E26" s="16">
        <v>365655.12</v>
      </c>
      <c r="F26" s="16">
        <v>646033.59</v>
      </c>
      <c r="G26" s="16">
        <v>1757331.4100000001</v>
      </c>
      <c r="H26" s="12"/>
      <c r="I26" s="12"/>
      <c r="J26" s="12"/>
      <c r="K26" s="12"/>
      <c r="L26" s="30"/>
      <c r="M26" s="30"/>
      <c r="N26" s="23"/>
      <c r="P26" s="29">
        <f t="shared" si="1"/>
        <v>3036231.0500000003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H27" s="12">
        <v>0</v>
      </c>
      <c r="I27" s="12">
        <v>0</v>
      </c>
      <c r="J27" s="12">
        <v>0</v>
      </c>
      <c r="K27" s="12"/>
      <c r="L27" s="23"/>
      <c r="N27" s="23"/>
      <c r="P27" s="29">
        <f t="shared" si="1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7952200</v>
      </c>
      <c r="D28" s="15">
        <f t="shared" ref="D28:G28" si="3">+D29+D30+D31+D32+D33+D34+D35+D36+D37</f>
        <v>9600736.1699999981</v>
      </c>
      <c r="E28" s="15">
        <f t="shared" si="3"/>
        <v>10625404.010000002</v>
      </c>
      <c r="F28" s="15">
        <f t="shared" si="3"/>
        <v>9978773.2899999991</v>
      </c>
      <c r="G28" s="15">
        <f t="shared" si="3"/>
        <v>5995262.1700000009</v>
      </c>
      <c r="H28" s="15">
        <f>+H29+H30+H31+H32+H33+H34+H35+H36+H37</f>
        <v>0</v>
      </c>
      <c r="I28" s="15">
        <f>+I29+I30+I31+I32+I33+I34+I35+I36+I37</f>
        <v>0</v>
      </c>
      <c r="J28" s="15">
        <f>+J29+J30+J31+J32+J33+J34+J35+J36+J37</f>
        <v>0</v>
      </c>
      <c r="K28" s="15">
        <f>SUM(K29:K37)</f>
        <v>0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1"/>
        <v>36200175.640000001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E29" s="16">
        <v>329385.2</v>
      </c>
      <c r="F29" s="16">
        <v>690</v>
      </c>
      <c r="G29" s="16">
        <v>448</v>
      </c>
      <c r="H29" s="12"/>
      <c r="I29" s="12"/>
      <c r="J29" s="12"/>
      <c r="K29" s="12"/>
      <c r="L29" s="30"/>
      <c r="M29" s="30"/>
      <c r="N29" s="23"/>
      <c r="P29" s="29">
        <f t="shared" si="1"/>
        <v>4975197.2</v>
      </c>
    </row>
    <row r="30" spans="1:16" x14ac:dyDescent="0.25">
      <c r="A30" s="4" t="s">
        <v>19</v>
      </c>
      <c r="B30" s="12"/>
      <c r="C30" s="12"/>
      <c r="E30" s="16">
        <v>326306</v>
      </c>
      <c r="F30" s="16">
        <v>769828</v>
      </c>
      <c r="H30" s="12"/>
      <c r="I30" s="12"/>
      <c r="J30" s="12"/>
      <c r="K30" s="12"/>
      <c r="L30" s="30"/>
      <c r="N30" s="23"/>
      <c r="P30" s="29">
        <f t="shared" si="1"/>
        <v>1096134</v>
      </c>
    </row>
    <row r="31" spans="1:16" x14ac:dyDescent="0.25">
      <c r="A31" s="4" t="s">
        <v>20</v>
      </c>
      <c r="B31" s="12">
        <v>502000</v>
      </c>
      <c r="C31" s="12"/>
      <c r="D31" s="16">
        <v>1262.6000000000001</v>
      </c>
      <c r="F31" s="16">
        <v>807379</v>
      </c>
      <c r="H31" s="12"/>
      <c r="I31" s="12"/>
      <c r="J31" s="12"/>
      <c r="K31" s="12"/>
      <c r="L31" s="30"/>
      <c r="M31" s="30"/>
      <c r="N31" s="23"/>
      <c r="P31" s="29">
        <f t="shared" si="1"/>
        <v>808641.6</v>
      </c>
    </row>
    <row r="32" spans="1:16" x14ac:dyDescent="0.25">
      <c r="A32" s="4" t="s">
        <v>21</v>
      </c>
      <c r="B32" s="12"/>
      <c r="C32" s="12">
        <v>7301200</v>
      </c>
      <c r="E32" s="16">
        <v>1623178.5</v>
      </c>
      <c r="F32" s="16">
        <v>1898.99</v>
      </c>
      <c r="H32" s="12"/>
      <c r="I32" s="12"/>
      <c r="J32" s="12"/>
      <c r="K32" s="12"/>
      <c r="L32" s="23"/>
      <c r="M32" s="30"/>
      <c r="N32" s="23"/>
      <c r="P32" s="29">
        <f t="shared" si="1"/>
        <v>1625077.49</v>
      </c>
    </row>
    <row r="33" spans="1:16" x14ac:dyDescent="0.25">
      <c r="A33" s="4" t="s">
        <v>102</v>
      </c>
      <c r="B33" s="12"/>
      <c r="C33" s="12"/>
      <c r="D33" s="16">
        <v>5594.97</v>
      </c>
      <c r="F33" s="16">
        <v>1193</v>
      </c>
      <c r="G33" s="16">
        <v>243789.29</v>
      </c>
      <c r="H33" s="12"/>
      <c r="I33" s="12"/>
      <c r="J33" s="12"/>
      <c r="K33" s="12"/>
      <c r="L33" s="30"/>
      <c r="M33" s="30"/>
      <c r="N33" s="23"/>
      <c r="P33" s="29">
        <f t="shared" si="1"/>
        <v>250577.26</v>
      </c>
    </row>
    <row r="34" spans="1:16" x14ac:dyDescent="0.25">
      <c r="A34" s="4" t="s">
        <v>23</v>
      </c>
      <c r="B34" s="12"/>
      <c r="C34" s="12"/>
      <c r="D34" s="16">
        <v>42922.400000000001</v>
      </c>
      <c r="F34" s="16">
        <v>5235</v>
      </c>
      <c r="G34" s="16">
        <v>5189.01</v>
      </c>
      <c r="H34" s="12"/>
      <c r="I34" s="12"/>
      <c r="J34" s="12"/>
      <c r="K34" s="12"/>
      <c r="L34" s="30"/>
      <c r="M34" s="30"/>
      <c r="N34" s="23"/>
      <c r="P34" s="29">
        <f t="shared" si="1"/>
        <v>53346.41</v>
      </c>
    </row>
    <row r="35" spans="1:16" x14ac:dyDescent="0.25">
      <c r="A35" s="4" t="s">
        <v>24</v>
      </c>
      <c r="B35" s="12">
        <v>65285558</v>
      </c>
      <c r="C35" s="12"/>
      <c r="D35" s="16">
        <v>4902372.1999999993</v>
      </c>
      <c r="E35" s="16">
        <v>6813435.5099999998</v>
      </c>
      <c r="F35" s="16">
        <v>6185016.9699999997</v>
      </c>
      <c r="G35" s="16">
        <v>5639495.870000001</v>
      </c>
      <c r="H35" s="12"/>
      <c r="I35" s="12"/>
      <c r="J35" s="12"/>
      <c r="K35" s="12"/>
      <c r="L35" s="30"/>
      <c r="M35" s="30"/>
      <c r="N35" s="23"/>
      <c r="P35" s="29">
        <f t="shared" si="1"/>
        <v>23540320.550000001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106340</v>
      </c>
      <c r="H36" s="12">
        <v>0</v>
      </c>
      <c r="I36" s="12">
        <v>0</v>
      </c>
      <c r="J36" s="12">
        <v>0</v>
      </c>
      <c r="K36" s="12"/>
      <c r="L36" s="23"/>
      <c r="M36" s="30"/>
      <c r="N36" s="23"/>
      <c r="P36" s="29">
        <f t="shared" si="1"/>
        <v>106340</v>
      </c>
    </row>
    <row r="37" spans="1:16" x14ac:dyDescent="0.25">
      <c r="A37" s="4" t="s">
        <v>26</v>
      </c>
      <c r="B37" s="12">
        <v>3420000</v>
      </c>
      <c r="C37" s="12">
        <v>651000</v>
      </c>
      <c r="D37" s="16">
        <v>3910</v>
      </c>
      <c r="E37" s="16">
        <v>1533098.8</v>
      </c>
      <c r="F37" s="16">
        <v>2207532.33</v>
      </c>
      <c r="H37" s="12"/>
      <c r="I37" s="12"/>
      <c r="J37" s="12"/>
      <c r="K37" s="12"/>
      <c r="L37" s="30"/>
      <c r="M37" s="30"/>
      <c r="N37" s="23"/>
      <c r="P37" s="29">
        <f t="shared" si="1"/>
        <v>3744541.13</v>
      </c>
    </row>
    <row r="38" spans="1:16" x14ac:dyDescent="0.25">
      <c r="A38" s="3" t="s">
        <v>27</v>
      </c>
      <c r="B38" s="15">
        <f t="shared" ref="B38:J38" si="4">+B39+B40+B41+B42+B43+B44+B45+B46</f>
        <v>3774000</v>
      </c>
      <c r="C38" s="15">
        <f t="shared" si="4"/>
        <v>0</v>
      </c>
      <c r="D38" s="15">
        <f t="shared" si="4"/>
        <v>485603.4</v>
      </c>
      <c r="E38" s="15">
        <f t="shared" si="4"/>
        <v>683092.10000000009</v>
      </c>
      <c r="F38" s="15">
        <f t="shared" si="4"/>
        <v>372500</v>
      </c>
      <c r="G38" s="15">
        <f t="shared" si="4"/>
        <v>412000</v>
      </c>
      <c r="H38" s="15">
        <f t="shared" si="4"/>
        <v>0</v>
      </c>
      <c r="I38" s="15">
        <f t="shared" si="4"/>
        <v>0</v>
      </c>
      <c r="J38" s="15">
        <f t="shared" si="4"/>
        <v>0</v>
      </c>
      <c r="K38" s="15">
        <f>SUM(K39)</f>
        <v>0</v>
      </c>
      <c r="L38" s="15">
        <f>SUM(L39:L40)</f>
        <v>0</v>
      </c>
      <c r="M38" s="15">
        <f>SUM(M39:M50)</f>
        <v>0</v>
      </c>
      <c r="N38" s="15">
        <f>SUM(N39:N56)</f>
        <v>0</v>
      </c>
      <c r="O38" s="15">
        <f>+O39</f>
        <v>0</v>
      </c>
      <c r="P38" s="15">
        <f t="shared" si="1"/>
        <v>1953195.5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E39" s="16">
        <v>683092.10000000009</v>
      </c>
      <c r="F39" s="16">
        <v>372500</v>
      </c>
      <c r="G39" s="16">
        <v>412000</v>
      </c>
      <c r="H39" s="12"/>
      <c r="I39" s="12"/>
      <c r="J39" s="12"/>
      <c r="K39" s="12"/>
      <c r="L39" s="30"/>
      <c r="N39" s="23"/>
      <c r="P39" s="29">
        <f>+O39+N39+M39+L39+K39+J39+I39+H39+G39+F39+E39+D39</f>
        <v>1953195.5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1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1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1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1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1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1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1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1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1"/>
        <v>0</v>
      </c>
    </row>
    <row r="49" spans="1:16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" si="5">+D55+D56+D57+D58+D59+D60+D61+D62+D63</f>
        <v>0</v>
      </c>
      <c r="E54" s="13">
        <f>+E55+E56+E57+E58+E59+E60+E61+E62+E63</f>
        <v>675088.03</v>
      </c>
      <c r="F54" s="13">
        <f t="shared" ref="F54:I54" si="6">+F55+F56+F57+F58+F59+F60+F61+F62+F63</f>
        <v>24159291</v>
      </c>
      <c r="G54" s="13">
        <f t="shared" si="6"/>
        <v>39154500</v>
      </c>
      <c r="H54" s="13">
        <f t="shared" si="6"/>
        <v>0</v>
      </c>
      <c r="I54" s="13">
        <f t="shared" si="6"/>
        <v>0</v>
      </c>
      <c r="J54" s="13">
        <f t="shared" ref="J54" si="7">+J55+J56+J57+J58+J59+J60+J61+J62+J63</f>
        <v>0</v>
      </c>
      <c r="K54" s="13">
        <f>SUM(K55:K60)</f>
        <v>0</v>
      </c>
      <c r="L54" s="13"/>
      <c r="M54" s="13">
        <f>+M55</f>
        <v>0</v>
      </c>
      <c r="N54" s="13"/>
      <c r="O54" s="13">
        <f>+O55+O56+O59+O61+O62</f>
        <v>0</v>
      </c>
      <c r="P54" s="15">
        <f t="shared" si="1"/>
        <v>63988879.030000001</v>
      </c>
    </row>
    <row r="55" spans="1:16" x14ac:dyDescent="0.25">
      <c r="A55" s="4" t="s">
        <v>44</v>
      </c>
      <c r="B55" s="12">
        <v>0</v>
      </c>
      <c r="C55" s="12"/>
      <c r="E55" s="16">
        <v>675088.03</v>
      </c>
      <c r="F55" s="16">
        <v>93102</v>
      </c>
      <c r="G55" s="16">
        <v>5733000</v>
      </c>
      <c r="H55" s="12"/>
      <c r="I55" s="12"/>
      <c r="J55" s="12"/>
      <c r="K55" s="12"/>
      <c r="L55" s="23"/>
      <c r="M55" s="30"/>
      <c r="N55" s="23"/>
      <c r="P55" s="29">
        <f t="shared" si="1"/>
        <v>6501190.0300000003</v>
      </c>
    </row>
    <row r="56" spans="1:16" x14ac:dyDescent="0.25">
      <c r="A56" s="4" t="s">
        <v>103</v>
      </c>
      <c r="B56" s="12">
        <v>0</v>
      </c>
      <c r="C56" s="12"/>
      <c r="H56" s="12"/>
      <c r="I56" s="12"/>
      <c r="J56" s="12"/>
      <c r="K56" s="12"/>
      <c r="L56" s="23"/>
      <c r="M56" s="23"/>
      <c r="N56" s="23"/>
      <c r="O56" s="23"/>
      <c r="P56" s="29">
        <f t="shared" si="1"/>
        <v>0</v>
      </c>
    </row>
    <row r="57" spans="1:16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1"/>
        <v>0</v>
      </c>
    </row>
    <row r="58" spans="1:16" x14ac:dyDescent="0.25">
      <c r="A58" s="4" t="s">
        <v>47</v>
      </c>
      <c r="B58" s="12">
        <v>0</v>
      </c>
      <c r="C58" s="12"/>
      <c r="H58" s="12"/>
      <c r="I58" s="12"/>
      <c r="J58" s="12"/>
      <c r="K58" s="12"/>
      <c r="L58" s="23"/>
      <c r="M58" s="23"/>
      <c r="N58" s="23"/>
      <c r="O58" s="23"/>
      <c r="P58" s="29">
        <f t="shared" si="1"/>
        <v>0</v>
      </c>
    </row>
    <row r="59" spans="1:16" x14ac:dyDescent="0.25">
      <c r="A59" s="4" t="s">
        <v>48</v>
      </c>
      <c r="B59" s="12">
        <v>0</v>
      </c>
      <c r="C59" s="12"/>
      <c r="H59" s="12"/>
      <c r="I59" s="12"/>
      <c r="J59" s="12"/>
      <c r="K59" s="12"/>
      <c r="L59" s="23"/>
      <c r="M59" s="23"/>
      <c r="N59" s="23"/>
      <c r="O59" s="23"/>
      <c r="P59" s="29">
        <f t="shared" si="1"/>
        <v>0</v>
      </c>
    </row>
    <row r="60" spans="1:16" x14ac:dyDescent="0.25">
      <c r="A60" s="4" t="s">
        <v>49</v>
      </c>
      <c r="B60" s="12">
        <v>0</v>
      </c>
      <c r="C60" s="12"/>
      <c r="F60" s="16">
        <v>24066189</v>
      </c>
      <c r="H60" s="12"/>
      <c r="I60" s="12"/>
      <c r="J60" s="12"/>
      <c r="K60" s="12"/>
      <c r="L60" s="23"/>
      <c r="M60" s="23"/>
      <c r="N60" s="23"/>
      <c r="O60" s="23"/>
      <c r="P60" s="29">
        <f t="shared" si="1"/>
        <v>24066189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3"/>
      <c r="M61" s="23"/>
      <c r="N61" s="23"/>
      <c r="O61" s="23"/>
      <c r="P61" s="29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G62" s="16">
        <v>33421500</v>
      </c>
      <c r="H62" s="12">
        <v>0</v>
      </c>
      <c r="I62" s="12">
        <v>0</v>
      </c>
      <c r="J62" s="12">
        <v>0</v>
      </c>
      <c r="K62" s="12"/>
      <c r="L62" s="23"/>
      <c r="M62" s="23"/>
      <c r="N62" s="23"/>
      <c r="O62" s="23"/>
      <c r="P62" s="29">
        <f t="shared" si="1"/>
        <v>33421500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3"/>
      <c r="M63" s="23"/>
      <c r="N63" s="23"/>
      <c r="O63" s="23"/>
      <c r="P63" s="29">
        <f t="shared" si="1"/>
        <v>0</v>
      </c>
    </row>
    <row r="64" spans="1:16" x14ac:dyDescent="0.25">
      <c r="A64" s="3" t="s">
        <v>53</v>
      </c>
      <c r="C64" s="15">
        <f>+C65+B66+B67+B68</f>
        <v>4130868.91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/>
      <c r="L64" s="15">
        <f t="shared" si="8"/>
        <v>0</v>
      </c>
      <c r="M64" s="15">
        <f t="shared" si="8"/>
        <v>0</v>
      </c>
      <c r="N64" s="15"/>
      <c r="O64" s="15"/>
      <c r="P64" s="15">
        <f t="shared" si="1"/>
        <v>0</v>
      </c>
    </row>
    <row r="65" spans="1:16" x14ac:dyDescent="0.25">
      <c r="A65" s="4" t="s">
        <v>54</v>
      </c>
      <c r="C65" s="16">
        <v>4130868.91</v>
      </c>
      <c r="H65" s="12"/>
      <c r="I65" s="12"/>
      <c r="J65" s="12"/>
      <c r="K65" s="12"/>
      <c r="L65" s="30"/>
      <c r="M65" s="30"/>
      <c r="N65" s="23"/>
      <c r="O65" s="29"/>
      <c r="P65" s="29">
        <f t="shared" si="1"/>
        <v>0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3"/>
      <c r="M66" s="23"/>
      <c r="N66" s="23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3"/>
      <c r="M67" s="23"/>
      <c r="N67" s="23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3"/>
      <c r="M68" s="23"/>
      <c r="N68" s="23"/>
      <c r="P68" s="15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9">+D70+D71+D72</f>
        <v>0</v>
      </c>
      <c r="E69" s="15">
        <f t="shared" si="9"/>
        <v>0</v>
      </c>
      <c r="F69" s="15">
        <f t="shared" ref="F69:H69" si="10">+F70+F71+F72</f>
        <v>0</v>
      </c>
      <c r="G69" s="15">
        <f t="shared" si="10"/>
        <v>0</v>
      </c>
      <c r="H69" s="15">
        <f t="shared" si="10"/>
        <v>0</v>
      </c>
      <c r="I69" s="15">
        <f t="shared" ref="I69:J69" si="11">+I70+I71+I72</f>
        <v>0</v>
      </c>
      <c r="J69" s="15">
        <f t="shared" si="11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1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2">+D74+D75+D76</f>
        <v>0</v>
      </c>
      <c r="E73" s="15">
        <f t="shared" si="12"/>
        <v>0</v>
      </c>
      <c r="F73" s="15">
        <f t="shared" ref="F73:G73" si="13">+F74+F75+F76</f>
        <v>0</v>
      </c>
      <c r="G73" s="15">
        <f t="shared" si="13"/>
        <v>0</v>
      </c>
      <c r="H73" s="15">
        <f t="shared" ref="H73" si="14">+H74+H75+H76</f>
        <v>0</v>
      </c>
      <c r="I73" s="15">
        <f t="shared" ref="I73:J73" si="15">+I74+I75+I76</f>
        <v>0</v>
      </c>
      <c r="J73" s="15">
        <f t="shared" si="15"/>
        <v>0</v>
      </c>
      <c r="K73" s="15"/>
      <c r="L73" s="13"/>
      <c r="M73" s="13"/>
      <c r="N73" s="13"/>
      <c r="O73" s="23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3"/>
      <c r="M76" s="23"/>
      <c r="N76" s="23"/>
      <c r="O76" s="23"/>
      <c r="P76" s="15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6">+D78+D79+D80</f>
        <v>0</v>
      </c>
      <c r="E77" s="17">
        <f t="shared" si="16"/>
        <v>0</v>
      </c>
      <c r="F77" s="17">
        <f t="shared" ref="F77:G77" si="17">+F78+F79+F80</f>
        <v>0</v>
      </c>
      <c r="G77" s="17">
        <f t="shared" si="17"/>
        <v>0</v>
      </c>
      <c r="H77" s="17">
        <f t="shared" ref="H77" si="18">+H78+H79+H80</f>
        <v>0</v>
      </c>
      <c r="I77" s="17">
        <f t="shared" ref="I77:J77" si="19">+I78+I79+I80</f>
        <v>0</v>
      </c>
      <c r="J77" s="17">
        <f t="shared" si="19"/>
        <v>0</v>
      </c>
      <c r="K77" s="17"/>
      <c r="L77" s="22"/>
      <c r="M77" s="22"/>
      <c r="N77" s="22"/>
      <c r="O77" s="15"/>
      <c r="P77" s="15">
        <f t="shared" ref="P77:P85" si="20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21">+D79+D80</f>
        <v>0</v>
      </c>
      <c r="E78" s="15">
        <f t="shared" si="21"/>
        <v>0</v>
      </c>
      <c r="F78" s="15">
        <f t="shared" ref="F78:G78" si="22">+F79+F80</f>
        <v>0</v>
      </c>
      <c r="G78" s="15">
        <f t="shared" si="22"/>
        <v>0</v>
      </c>
      <c r="H78" s="15">
        <f t="shared" ref="H78:I78" si="23">+H79+H80</f>
        <v>0</v>
      </c>
      <c r="I78" s="15">
        <f t="shared" si="23"/>
        <v>0</v>
      </c>
      <c r="J78" s="15">
        <f t="shared" ref="J78" si="24">+J79+J80</f>
        <v>0</v>
      </c>
      <c r="K78" s="15"/>
      <c r="L78" s="25"/>
      <c r="M78" s="25"/>
      <c r="N78" s="25"/>
      <c r="O78" s="25"/>
      <c r="P78" s="15">
        <f t="shared" si="20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20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20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5">+D82+D83</f>
        <v>0</v>
      </c>
      <c r="E81" s="15">
        <f t="shared" si="25"/>
        <v>0</v>
      </c>
      <c r="F81" s="15">
        <f t="shared" ref="F81:G81" si="26">+F82+F83</f>
        <v>0</v>
      </c>
      <c r="G81" s="15">
        <f t="shared" si="26"/>
        <v>0</v>
      </c>
      <c r="H81" s="15">
        <f t="shared" ref="H81" si="27">+H82+H83</f>
        <v>0</v>
      </c>
      <c r="I81" s="15">
        <f t="shared" ref="I81:J81" si="28">+I82+I83</f>
        <v>0</v>
      </c>
      <c r="J81" s="15">
        <f t="shared" si="28"/>
        <v>0</v>
      </c>
      <c r="K81" s="15"/>
      <c r="L81" s="25"/>
      <c r="M81" s="25"/>
      <c r="N81" s="25"/>
      <c r="O81" s="25"/>
      <c r="P81" s="15">
        <f t="shared" si="20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20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20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29">+D85</f>
        <v>0</v>
      </c>
      <c r="E84" s="15">
        <f t="shared" si="29"/>
        <v>0</v>
      </c>
      <c r="F84" s="15">
        <f t="shared" si="29"/>
        <v>0</v>
      </c>
      <c r="G84" s="15">
        <f t="shared" si="29"/>
        <v>0</v>
      </c>
      <c r="H84" s="15">
        <f t="shared" si="29"/>
        <v>0</v>
      </c>
      <c r="I84" s="15">
        <f t="shared" si="29"/>
        <v>0</v>
      </c>
      <c r="J84" s="15">
        <f t="shared" si="29"/>
        <v>0</v>
      </c>
      <c r="K84" s="15"/>
      <c r="L84" s="25"/>
      <c r="M84" s="25"/>
      <c r="N84" s="25"/>
      <c r="O84" s="25"/>
      <c r="P84" s="15">
        <f t="shared" si="20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20"/>
        <v>0</v>
      </c>
    </row>
    <row r="86" spans="1:16" x14ac:dyDescent="0.25">
      <c r="A86" s="18" t="s">
        <v>117</v>
      </c>
      <c r="B86" s="19">
        <f>+B69+B54+B38+B28+B18+B12</f>
        <v>2477229950.0040007</v>
      </c>
      <c r="C86" s="19">
        <f>+C28+C64</f>
        <v>12083068.91</v>
      </c>
      <c r="D86" s="19">
        <f>+D84+D81+D73+D69+D64+D54+D47+D38+D28+D18+D12</f>
        <v>178354231.52000004</v>
      </c>
      <c r="E86" s="19">
        <f>+E69+E54+E38+E28+E18+E12+E64+E73</f>
        <v>197828618.97</v>
      </c>
      <c r="F86" s="19">
        <f>+F69+F54+F38+F28+F18+F12+F64+F73</f>
        <v>360777722.89999998</v>
      </c>
      <c r="G86" s="19">
        <f>+G69+G54+G38+G28+G18+G12+G64</f>
        <v>221215728.62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958176302.00999999</v>
      </c>
    </row>
    <row r="88" spans="1:16" x14ac:dyDescent="0.25">
      <c r="A88" t="s">
        <v>121</v>
      </c>
    </row>
    <row r="89" spans="1:16" x14ac:dyDescent="0.25">
      <c r="A89" s="21" t="s">
        <v>110</v>
      </c>
    </row>
    <row r="90" spans="1:16" x14ac:dyDescent="0.25">
      <c r="A90" t="s">
        <v>111</v>
      </c>
    </row>
    <row r="91" spans="1:16" x14ac:dyDescent="0.25">
      <c r="A91" t="s">
        <v>112</v>
      </c>
    </row>
    <row r="92" spans="1:16" x14ac:dyDescent="0.25">
      <c r="A92" t="s">
        <v>113</v>
      </c>
    </row>
    <row r="93" spans="1:16" x14ac:dyDescent="0.25">
      <c r="A93" t="s">
        <v>114</v>
      </c>
    </row>
    <row r="94" spans="1:16" x14ac:dyDescent="0.25">
      <c r="A94" t="s">
        <v>115</v>
      </c>
    </row>
    <row r="95" spans="1:16" x14ac:dyDescent="0.25">
      <c r="A95" t="s">
        <v>116</v>
      </c>
    </row>
    <row r="96" spans="1:16" x14ac:dyDescent="0.25">
      <c r="D96"/>
    </row>
    <row r="97" spans="1:22" x14ac:dyDescent="0.25">
      <c r="A97" s="34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4"/>
      <c r="R97" s="34"/>
      <c r="S97" s="34"/>
      <c r="T97" s="34"/>
      <c r="U97" s="34"/>
      <c r="V97" s="34"/>
    </row>
    <row r="98" spans="1:22" x14ac:dyDescent="0.25">
      <c r="A98" s="34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4"/>
      <c r="R98" s="34"/>
      <c r="S98" s="34"/>
      <c r="T98" s="34"/>
      <c r="U98" s="34"/>
      <c r="V98" s="34"/>
    </row>
    <row r="99" spans="1:22" x14ac:dyDescent="0.25">
      <c r="A99" s="36"/>
      <c r="B99" s="37" t="s">
        <v>118</v>
      </c>
      <c r="C99" s="38"/>
      <c r="D99" s="38"/>
      <c r="E99" s="39"/>
      <c r="F99" s="40" t="s">
        <v>119</v>
      </c>
      <c r="G99" s="36"/>
      <c r="H99" s="39"/>
      <c r="I99" s="39"/>
      <c r="J99" s="39"/>
      <c r="K99" s="38"/>
      <c r="L99" s="39"/>
      <c r="M99" s="39"/>
      <c r="N99" s="39"/>
      <c r="O99" s="39"/>
      <c r="P99" s="39"/>
      <c r="Q99" s="41"/>
      <c r="R99" s="39"/>
      <c r="S99" s="39"/>
      <c r="T99" s="42"/>
      <c r="U99" s="43"/>
      <c r="V99" s="39"/>
    </row>
    <row r="100" spans="1:22" x14ac:dyDescent="0.25">
      <c r="A100" s="36"/>
      <c r="B100" s="37"/>
      <c r="C100" s="34"/>
      <c r="D100" s="35"/>
      <c r="E100" s="39"/>
      <c r="F100" s="34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41"/>
      <c r="R100" s="39"/>
      <c r="S100" s="39"/>
      <c r="T100" s="42"/>
      <c r="U100" s="43"/>
      <c r="V100" s="39"/>
    </row>
    <row r="101" spans="1:22" x14ac:dyDescent="0.25">
      <c r="A101" s="36"/>
      <c r="B101" s="36"/>
      <c r="C101" s="34"/>
      <c r="D101" s="35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41"/>
      <c r="R101" s="39"/>
      <c r="S101" s="39"/>
      <c r="T101" s="42"/>
      <c r="U101" s="43"/>
      <c r="V101" s="39"/>
    </row>
    <row r="102" spans="1:22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</row>
    <row r="103" spans="1:22" x14ac:dyDescent="0.25">
      <c r="A103" s="36"/>
      <c r="B103" s="36"/>
      <c r="C103" s="38"/>
      <c r="D103" s="38"/>
      <c r="E103" s="39"/>
      <c r="F103" s="36"/>
      <c r="G103" s="36"/>
      <c r="H103" s="36"/>
      <c r="I103" s="36"/>
      <c r="J103" s="36"/>
      <c r="K103" s="36"/>
      <c r="L103" s="36"/>
      <c r="M103" s="39"/>
      <c r="N103" s="36"/>
      <c r="O103" s="36"/>
      <c r="P103" s="36"/>
      <c r="Q103" s="44"/>
      <c r="R103" s="36"/>
      <c r="S103" s="36"/>
      <c r="T103" s="36"/>
      <c r="U103" s="45"/>
      <c r="V103" s="36"/>
    </row>
    <row r="104" spans="1:22" x14ac:dyDescent="0.25">
      <c r="A104" s="36"/>
      <c r="B104" s="36"/>
      <c r="C104" s="38"/>
      <c r="D104" s="38"/>
      <c r="E104" s="39"/>
      <c r="F104" s="36"/>
      <c r="G104" s="36"/>
      <c r="H104" s="39"/>
      <c r="I104" s="39"/>
      <c r="J104" s="36"/>
      <c r="K104" s="36"/>
      <c r="L104" s="36"/>
      <c r="M104" s="36"/>
      <c r="N104" s="36"/>
      <c r="O104" s="36"/>
      <c r="P104" s="36"/>
      <c r="Q104" s="44"/>
      <c r="R104" s="36"/>
      <c r="S104" s="36"/>
      <c r="T104" s="36"/>
      <c r="U104" s="45"/>
      <c r="V104" s="36"/>
    </row>
    <row r="105" spans="1:22" x14ac:dyDescent="0.25">
      <c r="A105" s="36"/>
      <c r="B105" s="36"/>
      <c r="C105" s="38"/>
      <c r="D105" s="38"/>
      <c r="E105" s="36"/>
      <c r="F105" s="36"/>
      <c r="G105" s="36"/>
      <c r="H105" s="39"/>
      <c r="I105" s="39"/>
      <c r="J105" s="36"/>
      <c r="K105" s="36"/>
      <c r="L105" s="36"/>
      <c r="M105" s="36"/>
      <c r="N105" s="36"/>
      <c r="O105" s="36"/>
      <c r="P105" s="36"/>
      <c r="Q105" s="44"/>
      <c r="R105" s="36"/>
      <c r="S105" s="36"/>
      <c r="T105" s="36"/>
      <c r="U105" s="45"/>
      <c r="V105" s="36"/>
    </row>
    <row r="106" spans="1:22" x14ac:dyDescent="0.25">
      <c r="A106" s="36"/>
      <c r="B106" s="36"/>
      <c r="C106" s="47" t="s">
        <v>120</v>
      </c>
      <c r="D106" s="47"/>
      <c r="E106" s="47"/>
      <c r="F106" s="36"/>
      <c r="G106" s="36"/>
      <c r="H106" s="38"/>
      <c r="I106" s="39"/>
      <c r="J106" s="36"/>
      <c r="K106" s="36"/>
      <c r="L106" s="36"/>
      <c r="M106" s="36"/>
      <c r="N106" s="36"/>
      <c r="O106" s="36"/>
      <c r="P106" s="36"/>
      <c r="Q106" s="44"/>
      <c r="R106" s="36"/>
      <c r="S106" s="36"/>
      <c r="T106" s="36"/>
      <c r="U106" s="45"/>
      <c r="V106" s="36"/>
    </row>
    <row r="107" spans="1:22" x14ac:dyDescent="0.25">
      <c r="A107" s="34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4"/>
      <c r="R107" s="34"/>
      <c r="S107" s="34"/>
      <c r="T107" s="34"/>
      <c r="U107" s="34"/>
      <c r="V107" s="34"/>
    </row>
    <row r="108" spans="1:22" x14ac:dyDescent="0.25">
      <c r="A108" s="34"/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4"/>
      <c r="R108" s="34"/>
      <c r="S108" s="34"/>
      <c r="T108" s="34"/>
      <c r="U108" s="34"/>
      <c r="V108" s="34"/>
    </row>
    <row r="109" spans="1:22" x14ac:dyDescent="0.25">
      <c r="A109" s="34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4"/>
      <c r="R109" s="34"/>
      <c r="S109" s="34"/>
      <c r="T109" s="34"/>
      <c r="U109" s="34"/>
      <c r="V109" s="34"/>
    </row>
    <row r="110" spans="1:22" x14ac:dyDescent="0.25">
      <c r="A110" s="34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4"/>
      <c r="R110" s="34"/>
      <c r="S110" s="34"/>
      <c r="T110" s="34"/>
      <c r="U110" s="34"/>
      <c r="V110" s="34"/>
    </row>
    <row r="117" spans="4:4" x14ac:dyDescent="0.25">
      <c r="D117"/>
    </row>
  </sheetData>
  <mergeCells count="11">
    <mergeCell ref="A102:V102"/>
    <mergeCell ref="C106:E106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5433070866141736" right="0.19685039370078741" top="0.23622047244094491" bottom="0.23622047244094491" header="0.15748031496062992" footer="0.15748031496062992"/>
  <pageSetup scale="53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2" t="s">
        <v>78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17" ht="21" customHeight="1" x14ac:dyDescent="0.25">
      <c r="C4" s="54" t="s">
        <v>67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3:17" ht="15.75" x14ac:dyDescent="0.25">
      <c r="C5" s="59" t="s">
        <v>68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17" ht="15.75" customHeight="1" x14ac:dyDescent="0.25">
      <c r="C6" s="61" t="s">
        <v>94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3:17" ht="15.75" customHeight="1" x14ac:dyDescent="0.25">
      <c r="C7" s="48" t="s">
        <v>79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2025-05-12T13:42:44Z</cp:lastPrinted>
  <dcterms:created xsi:type="dcterms:W3CDTF">2021-07-29T18:58:50Z</dcterms:created>
  <dcterms:modified xsi:type="dcterms:W3CDTF">2025-05-12T13:44:53Z</dcterms:modified>
</cp:coreProperties>
</file>