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81a\AC\Temp\"/>
    </mc:Choice>
  </mc:AlternateContent>
  <xr:revisionPtr revIDLastSave="0" documentId="8_{2C9045BF-C10C-8E47-B571-E34FC789A850}" xr6:coauthVersionLast="46" xr6:coauthVersionMax="46" xr10:uidLastSave="{00000000-0000-0000-0000-000000000000}"/>
  <bookViews>
    <workbookView xWindow="-120" yWindow="-120" windowWidth="15600" windowHeight="11760" xr2:uid="{00000000-000D-0000-FFFF-FFFF00000000}"/>
  </bookViews>
  <sheets>
    <sheet name="Inicio" sheetId="7" r:id="rId1"/>
    <sheet name="Generales-2019" sheetId="1" r:id="rId2"/>
    <sheet name="Cocai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C441" i="5"/>
  <c r="P85" i="1"/>
  <c r="Q15" i="1"/>
  <c r="C409" i="5"/>
  <c r="C408" i="5"/>
  <c r="C407" i="5"/>
  <c r="Q18" i="1"/>
  <c r="C165" i="6"/>
  <c r="C449" i="5"/>
  <c r="C434" i="5"/>
  <c r="C435" i="5"/>
  <c r="C261" i="4"/>
  <c r="C245" i="4"/>
  <c r="C404" i="3"/>
  <c r="C375" i="3"/>
  <c r="C381" i="2"/>
  <c r="C353" i="2"/>
  <c r="P45" i="1"/>
  <c r="P44" i="1"/>
  <c r="P47" i="1"/>
  <c r="P46" i="1"/>
  <c r="O56" i="1"/>
  <c r="P55" i="1"/>
  <c r="P54" i="1"/>
  <c r="P53" i="1"/>
  <c r="P52" i="1"/>
  <c r="P51" i="1"/>
  <c r="P50" i="1"/>
  <c r="P49" i="1"/>
  <c r="P48" i="1"/>
  <c r="O74" i="1"/>
  <c r="P73" i="1"/>
  <c r="P72" i="1"/>
  <c r="P71" i="1"/>
  <c r="P70" i="1"/>
  <c r="P69" i="1"/>
  <c r="P66" i="1"/>
  <c r="P67" i="1"/>
  <c r="P65" i="1"/>
  <c r="P59" i="1"/>
  <c r="P64" i="1"/>
  <c r="P63" i="1"/>
  <c r="P68" i="1"/>
  <c r="P62" i="1"/>
  <c r="P61" i="1"/>
  <c r="P60" i="1"/>
  <c r="P58" i="1"/>
  <c r="P42" i="1"/>
  <c r="P41" i="1"/>
  <c r="P40" i="1"/>
  <c r="P39" i="1"/>
  <c r="P37" i="1"/>
  <c r="P36" i="1"/>
  <c r="P35" i="1"/>
  <c r="P34" i="1"/>
  <c r="P32" i="1"/>
  <c r="P31" i="1"/>
  <c r="P30" i="1"/>
  <c r="P38" i="1"/>
  <c r="P29" i="1"/>
  <c r="P33" i="1"/>
  <c r="P28" i="1"/>
  <c r="P76" i="1"/>
  <c r="P78" i="1"/>
  <c r="P79" i="1"/>
  <c r="Q25" i="1"/>
  <c r="Q20" i="1"/>
  <c r="Q13" i="1"/>
  <c r="Q12" i="1"/>
  <c r="Q26" i="1"/>
  <c r="Q14" i="1"/>
  <c r="C153" i="6"/>
  <c r="C14" i="6"/>
  <c r="C29" i="6"/>
  <c r="C43" i="6"/>
  <c r="C59" i="6"/>
  <c r="C73" i="6"/>
  <c r="C89" i="6"/>
  <c r="C103" i="6"/>
  <c r="C114" i="6"/>
  <c r="C125" i="6"/>
  <c r="C139" i="6"/>
  <c r="C13" i="5"/>
  <c r="C20" i="5"/>
  <c r="C32" i="5"/>
  <c r="C39" i="5"/>
  <c r="C51" i="5"/>
  <c r="C57" i="5"/>
  <c r="C71" i="5"/>
  <c r="C78" i="5"/>
  <c r="C120" i="5"/>
  <c r="C127" i="5"/>
  <c r="C148" i="5"/>
  <c r="C176" i="5"/>
  <c r="C184" i="5"/>
  <c r="C193" i="5"/>
  <c r="C226" i="5"/>
  <c r="C251" i="5"/>
  <c r="C267" i="5"/>
  <c r="C282" i="5"/>
  <c r="C290" i="5"/>
  <c r="C298" i="5"/>
  <c r="C314" i="5"/>
  <c r="C327" i="5"/>
  <c r="C337" i="5"/>
  <c r="C343" i="5"/>
  <c r="C356" i="5"/>
  <c r="C362" i="5"/>
  <c r="C373" i="5"/>
  <c r="C380" i="5"/>
  <c r="C388" i="5"/>
  <c r="C394" i="5"/>
  <c r="C402" i="5"/>
  <c r="C417" i="5"/>
  <c r="C424" i="5"/>
  <c r="C28" i="4"/>
  <c r="C59" i="4"/>
  <c r="C87" i="4"/>
  <c r="C114" i="4"/>
  <c r="C140" i="4"/>
  <c r="C165" i="4"/>
  <c r="C189" i="4"/>
  <c r="C199" i="4"/>
  <c r="C212" i="4"/>
  <c r="C225" i="4"/>
  <c r="C34" i="3"/>
  <c r="C70" i="3"/>
  <c r="C110" i="3"/>
  <c r="C147" i="3"/>
  <c r="C185" i="3"/>
  <c r="C227" i="3"/>
  <c r="C262" i="3"/>
  <c r="C287" i="3"/>
  <c r="C315" i="3"/>
  <c r="C335" i="3"/>
  <c r="C35" i="2"/>
  <c r="C69" i="2"/>
  <c r="C107" i="2"/>
  <c r="C142" i="2"/>
  <c r="C178" i="2"/>
  <c r="C212" i="2"/>
  <c r="C247" i="2"/>
  <c r="C271" i="2"/>
  <c r="C293" i="2"/>
  <c r="C316" i="2"/>
  <c r="P11" i="1"/>
  <c r="D18" i="1"/>
  <c r="E18" i="1"/>
  <c r="F18" i="1"/>
  <c r="H18" i="1"/>
  <c r="I18" i="1"/>
  <c r="J18" i="1"/>
  <c r="K18" i="1"/>
  <c r="M18" i="1"/>
  <c r="N18" i="1"/>
  <c r="Q19" i="1"/>
  <c r="Q21" i="1"/>
  <c r="Q22" i="1"/>
  <c r="Q23" i="1"/>
  <c r="Q24" i="1"/>
  <c r="E56" i="1"/>
  <c r="F56" i="1"/>
  <c r="G56" i="1"/>
  <c r="H56" i="1"/>
  <c r="I56" i="1"/>
  <c r="J56" i="1"/>
  <c r="K56" i="1"/>
  <c r="L56" i="1"/>
  <c r="M56" i="1"/>
  <c r="N56" i="1"/>
  <c r="D74" i="1"/>
  <c r="E74" i="1"/>
  <c r="F74" i="1"/>
  <c r="G74" i="1"/>
  <c r="H74" i="1"/>
  <c r="I74" i="1"/>
  <c r="J74" i="1"/>
  <c r="K74" i="1"/>
  <c r="L74" i="1"/>
  <c r="M74" i="1"/>
  <c r="N74" i="1"/>
  <c r="P74" i="1"/>
  <c r="P56" i="1"/>
  <c r="C410" i="5"/>
</calcChain>
</file>

<file path=xl/sharedStrings.xml><?xml version="1.0" encoding="utf-8"?>
<sst xmlns="http://schemas.openxmlformats.org/spreadsheetml/2006/main" count="2703" uniqueCount="261">
  <si>
    <t>Arrestos</t>
  </si>
  <si>
    <t>Pesos Dominicanos</t>
  </si>
  <si>
    <t>Dolares Estadounidenses</t>
  </si>
  <si>
    <t>Euros</t>
  </si>
  <si>
    <t>Dinero Incautado</t>
  </si>
  <si>
    <t>Resumen Actividades</t>
  </si>
  <si>
    <t>SECCIÓN DE ESTADÍSTICA</t>
  </si>
  <si>
    <t>Drogas Decomisados</t>
  </si>
  <si>
    <t>Libras Esterlinas</t>
  </si>
  <si>
    <t xml:space="preserve">     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</si>
  <si>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</si>
  <si>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</si>
  <si>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</si>
  <si>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</si>
  <si>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</si>
  <si>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</si>
  <si>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</si>
  <si>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</si>
  <si>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</si>
  <si>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Enero</t>
  </si>
  <si>
    <t>Febrero</t>
  </si>
  <si>
    <t>Marzo</t>
  </si>
  <si>
    <t>Dolares Jamaiquino</t>
  </si>
  <si>
    <t>Abril</t>
  </si>
  <si>
    <t>Marihuana (GR)</t>
  </si>
  <si>
    <t>Crack (GR)</t>
  </si>
  <si>
    <t>**Objetos o Sustancias (GR)</t>
  </si>
  <si>
    <t>**Objetos o Sustancias (UD)</t>
  </si>
  <si>
    <t>CONSOLIDADO(KG)</t>
  </si>
  <si>
    <t>Detenidos</t>
  </si>
  <si>
    <t>Totales</t>
  </si>
  <si>
    <t xml:space="preserve">Vehiculos </t>
  </si>
  <si>
    <t>Incautados</t>
  </si>
  <si>
    <t>Camioneta</t>
  </si>
  <si>
    <t>Carro</t>
  </si>
  <si>
    <t>Jeepeta</t>
  </si>
  <si>
    <t>Motocicleta</t>
  </si>
  <si>
    <t>Passola</t>
  </si>
  <si>
    <t>Minivan</t>
  </si>
  <si>
    <t>Furgoneta</t>
  </si>
  <si>
    <t>Minibus</t>
  </si>
  <si>
    <t>Camión</t>
  </si>
  <si>
    <t>DIRECCIÓN DE TECNOLOGIAS DE LA INFORMACION Y COMUNICACION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</si>
  <si>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</si>
  <si>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Marihuana</t>
  </si>
  <si>
    <t>Arma de Fuego Incautada (Preliminar)</t>
  </si>
  <si>
    <t>Cocaína (GR)</t>
  </si>
  <si>
    <t>Heroína (GR)</t>
  </si>
  <si>
    <t>Cocaína</t>
  </si>
  <si>
    <t>Heroína</t>
  </si>
  <si>
    <t>Marihuana Sintética (GR)</t>
  </si>
  <si>
    <t>Oxicodona (UD)</t>
  </si>
  <si>
    <t>Opio (UD)</t>
  </si>
  <si>
    <t>Tramadol (UD)</t>
  </si>
  <si>
    <t>Total Oxicodona (UD)</t>
  </si>
  <si>
    <t>Total Opio (UD)</t>
  </si>
  <si>
    <t>Total Tramadol (UD)</t>
  </si>
  <si>
    <t>Marihuana Plantas (UD)</t>
  </si>
  <si>
    <t>Marihuana Sintética (LB)</t>
  </si>
  <si>
    <t>Extásis</t>
  </si>
  <si>
    <t>Extasis (UD)</t>
  </si>
  <si>
    <t>Extasis (GR)</t>
  </si>
  <si>
    <t>Total de Marihuana (GR)</t>
  </si>
  <si>
    <t>Total Cocaína (KG)</t>
  </si>
  <si>
    <t>Total Heroína (KG)</t>
  </si>
  <si>
    <t>Total Extasis (KG)</t>
  </si>
  <si>
    <t>Total Extasis (UD)</t>
  </si>
  <si>
    <t>Total Marihuana (LB)</t>
  </si>
  <si>
    <t>Total de Marihuana (LB)</t>
  </si>
  <si>
    <t>Total Marihuana Platas (UD)</t>
  </si>
  <si>
    <t>Total Crack (KG)</t>
  </si>
  <si>
    <t>Total Obj. o Sustancia (KG)</t>
  </si>
  <si>
    <t>Total Obj. o Sustancia (UD)</t>
  </si>
  <si>
    <t>Jeep</t>
  </si>
  <si>
    <t>Mayo</t>
  </si>
  <si>
    <t>Embarcacion</t>
  </si>
  <si>
    <t>Dominicanos</t>
  </si>
  <si>
    <t>Femenino</t>
  </si>
  <si>
    <t>Masculino</t>
  </si>
  <si>
    <t>Estadistica General DNCD (2019)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</si>
  <si>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</si>
  <si>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Pesos Maroquies</t>
  </si>
  <si>
    <t>Carrito de golf</t>
  </si>
  <si>
    <t>Junio</t>
  </si>
  <si>
    <t>Yen Japones</t>
  </si>
  <si>
    <t>Cheque en Dolares</t>
  </si>
  <si>
    <t>Cheque en Peso</t>
  </si>
  <si>
    <t>Avioneta</t>
  </si>
  <si>
    <t>Crack</t>
  </si>
  <si>
    <t>Julio</t>
  </si>
  <si>
    <t>Dolares Canadienses</t>
  </si>
  <si>
    <t>Pesos Colombianos</t>
  </si>
  <si>
    <t>Gourdes Haitianos</t>
  </si>
  <si>
    <t>Bolivares Venezolanos</t>
  </si>
  <si>
    <t>Peso Mexicano</t>
  </si>
  <si>
    <t>Four Weels</t>
  </si>
  <si>
    <t>Jet Sky</t>
  </si>
  <si>
    <t>Dominicanos Deportados de los Estados Unidos a RD.</t>
  </si>
  <si>
    <t>Extraditados a los Estados Unidos</t>
  </si>
  <si>
    <t>Deportados a otro Pais</t>
  </si>
  <si>
    <r>
      <t xml:space="preserve">1 - </t>
    </r>
    <r>
      <rPr>
        <sz val="11"/>
        <color theme="1"/>
        <rFont val="Calibri"/>
        <family val="2"/>
        <scheme val="minor"/>
      </rPr>
      <t>Puerto Rico</t>
    </r>
  </si>
  <si>
    <r>
      <t xml:space="preserve">1 - </t>
    </r>
    <r>
      <rPr>
        <sz val="11"/>
        <color theme="1"/>
        <rFont val="Calibri"/>
        <family val="2"/>
        <scheme val="minor"/>
      </rPr>
      <t>Estados Unidos</t>
    </r>
  </si>
  <si>
    <r>
      <t xml:space="preserve">3 - </t>
    </r>
    <r>
      <rPr>
        <sz val="11"/>
        <color theme="1"/>
        <rFont val="Calibri"/>
        <family val="2"/>
        <scheme val="minor"/>
      </rPr>
      <t>Estados Unidos. 1 - Chileno</t>
    </r>
  </si>
  <si>
    <t xml:space="preserve">Dominicanos </t>
  </si>
  <si>
    <t>Deportados</t>
  </si>
  <si>
    <t xml:space="preserve"> de España a RD.</t>
  </si>
  <si>
    <t>Decomisos de Cocaína por provincia.</t>
  </si>
  <si>
    <t>ENERO</t>
  </si>
  <si>
    <t xml:space="preserve">Provincia </t>
  </si>
  <si>
    <t xml:space="preserve">Cantidad </t>
  </si>
  <si>
    <t>Unidad De Medida</t>
  </si>
  <si>
    <t xml:space="preserve">BARAHONA </t>
  </si>
  <si>
    <t>GR</t>
  </si>
  <si>
    <t xml:space="preserve">SANTO DOMINGO </t>
  </si>
  <si>
    <t xml:space="preserve">DISTRITO NACIONAL </t>
  </si>
  <si>
    <t xml:space="preserve">LA VEGA </t>
  </si>
  <si>
    <t xml:space="preserve">LA ALTAGRACIA (HIGUEY) </t>
  </si>
  <si>
    <t xml:space="preserve">LA ROMANA </t>
  </si>
  <si>
    <t xml:space="preserve">SAN PEDRO DE MACORIS </t>
  </si>
  <si>
    <t xml:space="preserve">SANTIAGO DE LOS CABALLEROS </t>
  </si>
  <si>
    <t xml:space="preserve">SAN CRISTOBAL </t>
  </si>
  <si>
    <t xml:space="preserve">DUARTE (SAN FRANCISCO DE MACORIS) </t>
  </si>
  <si>
    <t xml:space="preserve">PERAVIA (BANI) </t>
  </si>
  <si>
    <t xml:space="preserve">SAMANA </t>
  </si>
  <si>
    <t xml:space="preserve">VALVERDE (MAO) </t>
  </si>
  <si>
    <t xml:space="preserve">MONSEÑOR NOUEL (BONAO) </t>
  </si>
  <si>
    <t xml:space="preserve">ESPAILLAT (MOCA) </t>
  </si>
  <si>
    <t xml:space="preserve">SANCHEZ RAMIREZ (COTUI) </t>
  </si>
  <si>
    <t xml:space="preserve">SAN JUAN DE LA MAGUANA </t>
  </si>
  <si>
    <t xml:space="preserve">MARIA TRINIDAD SANCHEZ </t>
  </si>
  <si>
    <t xml:space="preserve">MONTE PLATA </t>
  </si>
  <si>
    <t xml:space="preserve">AZUA DE COMPOSTELA </t>
  </si>
  <si>
    <t xml:space="preserve">MONTECRISTI </t>
  </si>
  <si>
    <t xml:space="preserve">DAJABON </t>
  </si>
  <si>
    <t xml:space="preserve">HERMANAS MIRABAL </t>
  </si>
  <si>
    <t xml:space="preserve">PUERTO PLATA </t>
  </si>
  <si>
    <t xml:space="preserve">SANTIAGO RODRIGUEZ </t>
  </si>
  <si>
    <t xml:space="preserve">EL SEIBO </t>
  </si>
  <si>
    <t xml:space="preserve">HATO MAYOR </t>
  </si>
  <si>
    <t xml:space="preserve">INDEPENDENCIA (JIMANI) </t>
  </si>
  <si>
    <t xml:space="preserve">PEDERNALES </t>
  </si>
  <si>
    <t xml:space="preserve">SAN JOSE DE OCOA </t>
  </si>
  <si>
    <t>TOTAL (GR)</t>
  </si>
  <si>
    <t>FEBRERO</t>
  </si>
  <si>
    <t>MARZO</t>
  </si>
  <si>
    <t xml:space="preserve">BAHORUCO (NEYBA) </t>
  </si>
  <si>
    <t xml:space="preserve">ELIAS PIÑA </t>
  </si>
  <si>
    <t>ABRIL</t>
  </si>
  <si>
    <t>MAYO</t>
  </si>
  <si>
    <t>JUNIO</t>
  </si>
  <si>
    <t>JULIO</t>
  </si>
  <si>
    <t>Decomisos de Marihuana por provincia.</t>
  </si>
  <si>
    <t>TATOL (GR)</t>
  </si>
  <si>
    <t>JIMANI</t>
  </si>
  <si>
    <t>Decomisos de Crack por provincia.</t>
  </si>
  <si>
    <t>PERAVIA (BANI)</t>
  </si>
  <si>
    <t>Decomisos de Drogas por provincia.</t>
  </si>
  <si>
    <t xml:space="preserve">EXTASIS </t>
  </si>
  <si>
    <t>UD</t>
  </si>
  <si>
    <t xml:space="preserve">HEROINA </t>
  </si>
  <si>
    <t xml:space="preserve">PLANTAS MARIHUANA </t>
  </si>
  <si>
    <t>TATOL (UD)</t>
  </si>
  <si>
    <t xml:space="preserve">OBJETOS Ó SUSTANCIAS (GR) </t>
  </si>
  <si>
    <t xml:space="preserve">OBJETOS Ó SUSTANCIAS (UD) </t>
  </si>
  <si>
    <t>FREBRERO</t>
  </si>
  <si>
    <t xml:space="preserve">OXICODONA (UD) </t>
  </si>
  <si>
    <t>OPIO</t>
  </si>
  <si>
    <t xml:space="preserve">TRAMADOL </t>
  </si>
  <si>
    <t>DETENIDOS POR NACIONALIDAD</t>
  </si>
  <si>
    <t>CANTIDAD</t>
  </si>
  <si>
    <t>Dominicana</t>
  </si>
  <si>
    <t>Dominica</t>
  </si>
  <si>
    <t>España</t>
  </si>
  <si>
    <t>Estados Unidos</t>
  </si>
  <si>
    <t>Haitiano</t>
  </si>
  <si>
    <t>Venezuela</t>
  </si>
  <si>
    <t>Colombiano</t>
  </si>
  <si>
    <t>Total</t>
  </si>
  <si>
    <t>Canadá</t>
  </si>
  <si>
    <t>Italia</t>
  </si>
  <si>
    <t>Jamaica</t>
  </si>
  <si>
    <t>Puerto Rico</t>
  </si>
  <si>
    <t>Aruba</t>
  </si>
  <si>
    <t>Francia</t>
  </si>
  <si>
    <t>Perú</t>
  </si>
  <si>
    <t>Marruecos</t>
  </si>
  <si>
    <t>Colombia</t>
  </si>
  <si>
    <t>Portugal</t>
  </si>
  <si>
    <t>Serbia y Montenegro</t>
  </si>
  <si>
    <t>Argentina</t>
  </si>
  <si>
    <t>República Democrática del Congo</t>
  </si>
  <si>
    <t>TOTAL</t>
  </si>
  <si>
    <t>Detenidos por Nacionalidad</t>
  </si>
  <si>
    <t>Holanda</t>
  </si>
  <si>
    <t>Corea del Sur</t>
  </si>
  <si>
    <t>Agosto</t>
  </si>
  <si>
    <t>AGOSTO</t>
  </si>
  <si>
    <t>EXTASIS</t>
  </si>
  <si>
    <t>Septiembre</t>
  </si>
  <si>
    <t>SEPTIEMBRE</t>
  </si>
  <si>
    <t>Holande</t>
  </si>
  <si>
    <t>Octubre</t>
  </si>
  <si>
    <t>HEROINA</t>
  </si>
  <si>
    <t>Lira Italiana</t>
  </si>
  <si>
    <t>OCTUBRE</t>
  </si>
  <si>
    <t>Español</t>
  </si>
  <si>
    <t>Italiano</t>
  </si>
  <si>
    <t>Venezolano</t>
  </si>
  <si>
    <t>Antiagua y Barbuda</t>
  </si>
  <si>
    <t xml:space="preserve"> </t>
  </si>
  <si>
    <t>Uña Montacarga</t>
  </si>
  <si>
    <t>Noviembre</t>
  </si>
  <si>
    <t>NOVIEMBRE</t>
  </si>
  <si>
    <t>Suiza</t>
  </si>
  <si>
    <t>Diciembre</t>
  </si>
  <si>
    <t xml:space="preserve"> de chile a RD.</t>
  </si>
  <si>
    <t>BARAHONA</t>
  </si>
  <si>
    <t>DAJABON</t>
  </si>
  <si>
    <t>ESPAILLAT (MOCA)</t>
  </si>
  <si>
    <t>HATO MAYOR</t>
  </si>
  <si>
    <t>HERMANAS MIRABAL</t>
  </si>
  <si>
    <t>INDEPENDENCIA (JIMANI)</t>
  </si>
  <si>
    <t>LA VEGA</t>
  </si>
  <si>
    <t>MARIA TRINIDAD SANCHEZ</t>
  </si>
  <si>
    <t>MICHES</t>
  </si>
  <si>
    <t>MONTE CRISTI</t>
  </si>
  <si>
    <t>MONTE PLATA</t>
  </si>
  <si>
    <t>PEDERNALES</t>
  </si>
  <si>
    <t>PUERTO PLATA</t>
  </si>
  <si>
    <t>SAMANA</t>
  </si>
  <si>
    <t>SAN CRISTOBAL</t>
  </si>
  <si>
    <t>SAN JOSE DE OCOA</t>
  </si>
  <si>
    <t>SAN JUAN DE LA MAGUANA</t>
  </si>
  <si>
    <t>SANCHEZ RAMIREZ (COTUI)</t>
  </si>
  <si>
    <t>SANTA BÁRBARA, SAMANÁ</t>
  </si>
  <si>
    <t>SANTIAGO</t>
  </si>
  <si>
    <t>SAMANÁ</t>
  </si>
  <si>
    <t>AZUA DE COMPOSTELA</t>
  </si>
  <si>
    <t>BAHORUCO (NEYBA)</t>
  </si>
  <si>
    <t>DUARTE (SAN FRANCISCO DE MACORIS)</t>
  </si>
  <si>
    <t>LA ROMANA</t>
  </si>
  <si>
    <t>MONSEÑOR NOUEL (BONAO)</t>
  </si>
  <si>
    <t>VALVERDE (MAO)</t>
  </si>
  <si>
    <t>DISTRITO NACIONAL</t>
  </si>
  <si>
    <t>LA ALTAGRACIA (HIGUEY)</t>
  </si>
  <si>
    <t>SAN PEDRO DE MACORIS</t>
  </si>
  <si>
    <t>SANTIAGO DE LOS CABALLEROS</t>
  </si>
  <si>
    <t>SANTO DOMINGO</t>
  </si>
  <si>
    <t>EL SEIBO</t>
  </si>
  <si>
    <t>ELIAS PIÑA</t>
  </si>
  <si>
    <t>EXTASIS (GR)</t>
  </si>
  <si>
    <t>DICIEMBRE</t>
  </si>
  <si>
    <t>México</t>
  </si>
  <si>
    <t>EXTASIS (UD)</t>
  </si>
  <si>
    <t>REPUBLICA DOMINICANA</t>
  </si>
  <si>
    <t>DIRECCION NACIONAL DE CONTROL DE DROGAS</t>
  </si>
  <si>
    <t>-D.N.C.D.-</t>
  </si>
  <si>
    <t>03/01/2020</t>
  </si>
  <si>
    <t xml:space="preserve">  AÑO 2019</t>
  </si>
  <si>
    <t xml:space="preserve">INFORME ESTADISTICO DEL 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</si>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</sst>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i/>
      <sz val="8"/>
      <color indexed="57"/>
      <name val="Arial"/>
      <family val="2"/>
    </font>
    <font>
      <b/>
      <sz val="8"/>
      <color indexed="57"/>
      <name val="Arial"/>
      <family val="2"/>
    </font>
    <font>
      <sz val="24"/>
      <name val="Arial"/>
      <family val="2"/>
    </font>
    <font>
      <sz val="18"/>
      <name val="Book Antiqua"/>
      <family val="1"/>
    </font>
    <font>
      <sz val="18"/>
      <color indexed="48"/>
      <name val="Arial"/>
      <family val="2"/>
    </font>
    <font>
      <sz val="14"/>
      <color indexed="48"/>
      <name val="Book Antiqua"/>
      <family val="1"/>
    </font>
    <font>
      <sz val="9"/>
      <name val="Tahoma"/>
      <family val="2"/>
    </font>
    <font>
      <sz val="12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ahoma"/>
      <family val="2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" fillId="2" borderId="1" applyNumberFormat="0" applyAlignment="0" applyProtection="0"/>
    <xf numFmtId="0" fontId="1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4" fillId="0" borderId="0"/>
  </cellStyleXfs>
  <cellXfs count="456">
    <xf numFmtId="0" fontId="0" fillId="0" borderId="0" xfId="0"/>
    <xf numFmtId="0" fontId="18" fillId="0" borderId="0" xfId="0" applyFont="1"/>
    <xf numFmtId="0" fontId="19" fillId="9" borderId="2" xfId="0" applyFont="1" applyFill="1" applyBorder="1" applyAlignment="1">
      <alignment horizontal="center" vertical="center" wrapText="1"/>
    </xf>
    <xf numFmtId="0" fontId="18" fillId="10" borderId="3" xfId="0" applyFont="1" applyFill="1" applyBorder="1"/>
    <xf numFmtId="0" fontId="18" fillId="10" borderId="4" xfId="0" applyFont="1" applyFill="1" applyBorder="1"/>
    <xf numFmtId="3" fontId="18" fillId="11" borderId="5" xfId="0" applyNumberFormat="1" applyFont="1" applyFill="1" applyBorder="1"/>
    <xf numFmtId="164" fontId="18" fillId="0" borderId="5" xfId="8" applyNumberFormat="1" applyFont="1" applyBorder="1"/>
    <xf numFmtId="164" fontId="18" fillId="11" borderId="5" xfId="8" applyNumberFormat="1" applyFont="1" applyFill="1" applyBorder="1"/>
    <xf numFmtId="164" fontId="18" fillId="12" borderId="5" xfId="8" applyNumberFormat="1" applyFont="1" applyFill="1" applyBorder="1"/>
    <xf numFmtId="3" fontId="18" fillId="12" borderId="5" xfId="0" applyNumberFormat="1" applyFont="1" applyFill="1" applyBorder="1"/>
    <xf numFmtId="3" fontId="19" fillId="13" borderId="6" xfId="0" applyNumberFormat="1" applyFont="1" applyFill="1" applyBorder="1"/>
    <xf numFmtId="0" fontId="18" fillId="10" borderId="7" xfId="0" applyFont="1" applyFill="1" applyBorder="1"/>
    <xf numFmtId="3" fontId="18" fillId="12" borderId="0" xfId="0" applyNumberFormat="1" applyFont="1" applyFill="1" applyBorder="1"/>
    <xf numFmtId="3" fontId="19" fillId="12" borderId="0" xfId="0" applyNumberFormat="1" applyFont="1" applyFill="1" applyBorder="1"/>
    <xf numFmtId="3" fontId="18" fillId="11" borderId="8" xfId="0" applyNumberFormat="1" applyFont="1" applyFill="1" applyBorder="1"/>
    <xf numFmtId="3" fontId="18" fillId="12" borderId="8" xfId="0" applyNumberFormat="1" applyFont="1" applyFill="1" applyBorder="1"/>
    <xf numFmtId="164" fontId="18" fillId="12" borderId="0" xfId="8" applyNumberFormat="1" applyFont="1" applyFill="1" applyBorder="1"/>
    <xf numFmtId="0" fontId="18" fillId="14" borderId="7" xfId="0" applyFont="1" applyFill="1" applyBorder="1"/>
    <xf numFmtId="166" fontId="20" fillId="6" borderId="5" xfId="3" applyNumberFormat="1" applyFont="1" applyBorder="1"/>
    <xf numFmtId="166" fontId="20" fillId="6" borderId="8" xfId="3" applyNumberFormat="1" applyFont="1" applyBorder="1"/>
    <xf numFmtId="166" fontId="20" fillId="8" borderId="5" xfId="5" applyNumberFormat="1" applyFont="1" applyBorder="1"/>
    <xf numFmtId="166" fontId="20" fillId="8" borderId="8" xfId="5" applyNumberFormat="1" applyFont="1" applyBorder="1"/>
    <xf numFmtId="4" fontId="0" fillId="0" borderId="0" xfId="0" applyNumberFormat="1"/>
    <xf numFmtId="0" fontId="19" fillId="15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8" fillId="0" borderId="0" xfId="0" applyNumberFormat="1" applyFont="1"/>
    <xf numFmtId="4" fontId="21" fillId="16" borderId="0" xfId="0" applyNumberFormat="1" applyFont="1" applyFill="1" applyAlignment="1">
      <alignment wrapText="1"/>
    </xf>
    <xf numFmtId="3" fontId="19" fillId="11" borderId="9" xfId="0" applyNumberFormat="1" applyFont="1" applyFill="1" applyBorder="1"/>
    <xf numFmtId="3" fontId="19" fillId="12" borderId="9" xfId="0" applyNumberFormat="1" applyFont="1" applyFill="1" applyBorder="1"/>
    <xf numFmtId="0" fontId="19" fillId="0" borderId="0" xfId="0" applyFont="1"/>
    <xf numFmtId="3" fontId="18" fillId="12" borderId="10" xfId="0" applyNumberFormat="1" applyFont="1" applyFill="1" applyBorder="1"/>
    <xf numFmtId="3" fontId="18" fillId="12" borderId="11" xfId="0" applyNumberFormat="1" applyFont="1" applyFill="1" applyBorder="1"/>
    <xf numFmtId="166" fontId="20" fillId="9" borderId="5" xfId="4" applyNumberFormat="1" applyFont="1" applyFill="1" applyBorder="1"/>
    <xf numFmtId="166" fontId="20" fillId="9" borderId="8" xfId="4" applyNumberFormat="1" applyFont="1" applyFill="1" applyBorder="1"/>
    <xf numFmtId="166" fontId="20" fillId="5" borderId="12" xfId="2" applyNumberFormat="1" applyFont="1" applyBorder="1"/>
    <xf numFmtId="166" fontId="20" fillId="5" borderId="13" xfId="2" applyNumberFormat="1" applyFont="1" applyBorder="1"/>
    <xf numFmtId="166" fontId="22" fillId="5" borderId="14" xfId="2" applyNumberFormat="1" applyFont="1" applyBorder="1" applyAlignment="1">
      <alignment horizontal="right"/>
    </xf>
    <xf numFmtId="166" fontId="22" fillId="6" borderId="9" xfId="3" applyNumberFormat="1" applyFont="1" applyBorder="1" applyAlignment="1">
      <alignment horizontal="right"/>
    </xf>
    <xf numFmtId="166" fontId="22" fillId="8" borderId="9" xfId="5" applyNumberFormat="1" applyFont="1" applyBorder="1" applyAlignment="1">
      <alignment horizontal="right"/>
    </xf>
    <xf numFmtId="166" fontId="22" fillId="9" borderId="9" xfId="4" applyNumberFormat="1" applyFont="1" applyFill="1" applyBorder="1" applyAlignment="1">
      <alignment horizontal="right"/>
    </xf>
    <xf numFmtId="0" fontId="18" fillId="0" borderId="0" xfId="0" applyFont="1" applyBorder="1"/>
    <xf numFmtId="3" fontId="19" fillId="11" borderId="15" xfId="0" applyNumberFormat="1" applyFont="1" applyFill="1" applyBorder="1"/>
    <xf numFmtId="3" fontId="19" fillId="12" borderId="15" xfId="0" applyNumberFormat="1" applyFont="1" applyFill="1" applyBorder="1"/>
    <xf numFmtId="166" fontId="22" fillId="5" borderId="16" xfId="2" applyNumberFormat="1" applyFont="1" applyBorder="1"/>
    <xf numFmtId="166" fontId="22" fillId="6" borderId="17" xfId="3" applyNumberFormat="1" applyFont="1" applyBorder="1"/>
    <xf numFmtId="166" fontId="22" fillId="8" borderId="17" xfId="5" applyNumberFormat="1" applyFont="1" applyBorder="1"/>
    <xf numFmtId="166" fontId="22" fillId="9" borderId="17" xfId="4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166" fontId="20" fillId="9" borderId="18" xfId="4" applyNumberFormat="1" applyFont="1" applyFill="1" applyBorder="1"/>
    <xf numFmtId="164" fontId="18" fillId="11" borderId="12" xfId="8" applyNumberFormat="1" applyFont="1" applyFill="1" applyBorder="1"/>
    <xf numFmtId="166" fontId="20" fillId="17" borderId="5" xfId="5" applyNumberFormat="1" applyFont="1" applyFill="1" applyBorder="1"/>
    <xf numFmtId="166" fontId="20" fillId="17" borderId="8" xfId="5" applyNumberFormat="1" applyFont="1" applyFill="1" applyBorder="1"/>
    <xf numFmtId="166" fontId="22" fillId="17" borderId="17" xfId="5" applyNumberFormat="1" applyFont="1" applyFill="1" applyBorder="1"/>
    <xf numFmtId="166" fontId="20" fillId="18" borderId="5" xfId="5" applyNumberFormat="1" applyFont="1" applyFill="1" applyBorder="1"/>
    <xf numFmtId="166" fontId="20" fillId="18" borderId="19" xfId="5" applyNumberFormat="1" applyFont="1" applyFill="1" applyBorder="1"/>
    <xf numFmtId="166" fontId="20" fillId="18" borderId="8" xfId="5" applyNumberFormat="1" applyFont="1" applyFill="1" applyBorder="1"/>
    <xf numFmtId="166" fontId="22" fillId="18" borderId="9" xfId="5" applyNumberFormat="1" applyFont="1" applyFill="1" applyBorder="1" applyAlignment="1">
      <alignment horizontal="right"/>
    </xf>
    <xf numFmtId="166" fontId="22" fillId="18" borderId="17" xfId="5" applyNumberFormat="1" applyFont="1" applyFill="1" applyBorder="1"/>
    <xf numFmtId="166" fontId="14" fillId="18" borderId="5" xfId="5" applyNumberFormat="1" applyFont="1" applyFill="1" applyBorder="1"/>
    <xf numFmtId="0" fontId="23" fillId="0" borderId="0" xfId="0" applyFont="1" applyFill="1"/>
    <xf numFmtId="166" fontId="23" fillId="0" borderId="0" xfId="0" applyNumberFormat="1" applyFont="1" applyFill="1"/>
    <xf numFmtId="0" fontId="15" fillId="0" borderId="0" xfId="0" applyFont="1" applyFill="1"/>
    <xf numFmtId="0" fontId="0" fillId="0" borderId="0" xfId="0"/>
    <xf numFmtId="3" fontId="18" fillId="11" borderId="20" xfId="0" applyNumberFormat="1" applyFont="1" applyFill="1" applyBorder="1"/>
    <xf numFmtId="3" fontId="18" fillId="12" borderId="20" xfId="0" applyNumberFormat="1" applyFont="1" applyFill="1" applyBorder="1"/>
    <xf numFmtId="0" fontId="22" fillId="17" borderId="21" xfId="7" applyFont="1" applyFill="1" applyBorder="1" applyAlignment="1">
      <alignment horizontal="right"/>
    </xf>
    <xf numFmtId="166" fontId="20" fillId="17" borderId="11" xfId="5" applyNumberFormat="1" applyFont="1" applyFill="1" applyBorder="1"/>
    <xf numFmtId="0" fontId="2" fillId="0" borderId="0" xfId="0" applyFont="1"/>
    <xf numFmtId="0" fontId="0" fillId="0" borderId="0" xfId="0"/>
    <xf numFmtId="166" fontId="19" fillId="12" borderId="0" xfId="0" applyNumberFormat="1" applyFont="1" applyFill="1"/>
    <xf numFmtId="0" fontId="19" fillId="12" borderId="0" xfId="0" applyFont="1" applyFill="1" applyBorder="1"/>
    <xf numFmtId="0" fontId="19" fillId="12" borderId="0" xfId="0" applyFont="1" applyFill="1"/>
    <xf numFmtId="1" fontId="18" fillId="12" borderId="5" xfId="8" applyNumberFormat="1" applyFont="1" applyFill="1" applyBorder="1"/>
    <xf numFmtId="1" fontId="18" fillId="12" borderId="8" xfId="8" applyNumberFormat="1" applyFont="1" applyFill="1" applyBorder="1"/>
    <xf numFmtId="1" fontId="18" fillId="11" borderId="8" xfId="8" applyNumberFormat="1" applyFont="1" applyFill="1" applyBorder="1"/>
    <xf numFmtId="1" fontId="18" fillId="11" borderId="5" xfId="8" applyNumberFormat="1" applyFont="1" applyFill="1" applyBorder="1"/>
    <xf numFmtId="1" fontId="18" fillId="0" borderId="0" xfId="0" applyNumberFormat="1" applyFont="1"/>
    <xf numFmtId="164" fontId="18" fillId="12" borderId="11" xfId="8" applyNumberFormat="1" applyFont="1" applyFill="1" applyBorder="1"/>
    <xf numFmtId="165" fontId="19" fillId="12" borderId="0" xfId="8" applyNumberFormat="1" applyFont="1" applyFill="1" applyBorder="1"/>
    <xf numFmtId="3" fontId="18" fillId="12" borderId="22" xfId="0" applyNumberFormat="1" applyFont="1" applyFill="1" applyBorder="1"/>
    <xf numFmtId="3" fontId="18" fillId="12" borderId="23" xfId="0" applyNumberFormat="1" applyFont="1" applyFill="1" applyBorder="1"/>
    <xf numFmtId="3" fontId="19" fillId="12" borderId="24" xfId="0" applyNumberFormat="1" applyFont="1" applyFill="1" applyBorder="1"/>
    <xf numFmtId="3" fontId="18" fillId="19" borderId="25" xfId="0" applyNumberFormat="1" applyFont="1" applyFill="1" applyBorder="1"/>
    <xf numFmtId="3" fontId="18" fillId="19" borderId="26" xfId="0" applyNumberFormat="1" applyFont="1" applyFill="1" applyBorder="1"/>
    <xf numFmtId="3" fontId="24" fillId="19" borderId="27" xfId="0" applyNumberFormat="1" applyFont="1" applyFill="1" applyBorder="1"/>
    <xf numFmtId="3" fontId="18" fillId="11" borderId="12" xfId="0" applyNumberFormat="1" applyFont="1" applyFill="1" applyBorder="1"/>
    <xf numFmtId="3" fontId="18" fillId="11" borderId="28" xfId="0" applyNumberFormat="1" applyFont="1" applyFill="1" applyBorder="1"/>
    <xf numFmtId="3" fontId="19" fillId="11" borderId="29" xfId="0" applyNumberFormat="1" applyFont="1" applyFill="1" applyBorder="1"/>
    <xf numFmtId="3" fontId="18" fillId="19" borderId="23" xfId="0" applyNumberFormat="1" applyFont="1" applyFill="1" applyBorder="1"/>
    <xf numFmtId="3" fontId="18" fillId="19" borderId="30" xfId="0" applyNumberFormat="1" applyFont="1" applyFill="1" applyBorder="1"/>
    <xf numFmtId="3" fontId="24" fillId="19" borderId="31" xfId="0" applyNumberFormat="1" applyFont="1" applyFill="1" applyBorder="1"/>
    <xf numFmtId="0" fontId="19" fillId="9" borderId="2" xfId="0" applyFont="1" applyFill="1" applyBorder="1" applyAlignment="1">
      <alignment vertical="center" wrapText="1"/>
    </xf>
    <xf numFmtId="0" fontId="18" fillId="11" borderId="32" xfId="0" applyFont="1" applyFill="1" applyBorder="1"/>
    <xf numFmtId="0" fontId="18" fillId="11" borderId="33" xfId="0" applyFont="1" applyFill="1" applyBorder="1"/>
    <xf numFmtId="0" fontId="18" fillId="11" borderId="34" xfId="0" applyFont="1" applyFill="1" applyBorder="1"/>
    <xf numFmtId="0" fontId="24" fillId="11" borderId="2" xfId="0" applyFont="1" applyFill="1" applyBorder="1"/>
    <xf numFmtId="0" fontId="19" fillId="9" borderId="6" xfId="0" applyFont="1" applyFill="1" applyBorder="1"/>
    <xf numFmtId="0" fontId="19" fillId="9" borderId="17" xfId="0" applyFont="1" applyFill="1" applyBorder="1"/>
    <xf numFmtId="166" fontId="20" fillId="5" borderId="13" xfId="7" applyNumberFormat="1" applyFont="1" applyFill="1" applyBorder="1"/>
    <xf numFmtId="166" fontId="18" fillId="6" borderId="8" xfId="3" applyNumberFormat="1" applyFont="1" applyBorder="1"/>
    <xf numFmtId="166" fontId="20" fillId="9" borderId="35" xfId="4" applyNumberFormat="1" applyFont="1" applyFill="1" applyBorder="1"/>
    <xf numFmtId="0" fontId="22" fillId="5" borderId="16" xfId="7" applyFont="1" applyFill="1" applyBorder="1"/>
    <xf numFmtId="0" fontId="22" fillId="6" borderId="17" xfId="7" applyFont="1" applyFill="1" applyBorder="1"/>
    <xf numFmtId="0" fontId="22" fillId="6" borderId="36" xfId="7" applyFont="1" applyFill="1" applyBorder="1"/>
    <xf numFmtId="0" fontId="22" fillId="18" borderId="36" xfId="7" applyFont="1" applyFill="1" applyBorder="1"/>
    <xf numFmtId="0" fontId="22" fillId="17" borderId="36" xfId="7" applyFont="1" applyFill="1" applyBorder="1"/>
    <xf numFmtId="0" fontId="22" fillId="8" borderId="36" xfId="7" applyFont="1" applyFill="1" applyBorder="1"/>
    <xf numFmtId="0" fontId="22" fillId="9" borderId="17" xfId="7" applyFont="1" applyFill="1" applyBorder="1"/>
    <xf numFmtId="0" fontId="22" fillId="9" borderId="37" xfId="7" applyFont="1" applyFill="1" applyBorder="1"/>
    <xf numFmtId="3" fontId="18" fillId="11" borderId="13" xfId="0" applyNumberFormat="1" applyFont="1" applyFill="1" applyBorder="1"/>
    <xf numFmtId="3" fontId="18" fillId="19" borderId="22" xfId="0" applyNumberFormat="1" applyFont="1" applyFill="1" applyBorder="1"/>
    <xf numFmtId="0" fontId="19" fillId="9" borderId="16" xfId="0" applyFont="1" applyFill="1" applyBorder="1"/>
    <xf numFmtId="0" fontId="19" fillId="19" borderId="38" xfId="0" applyFont="1" applyFill="1" applyBorder="1"/>
    <xf numFmtId="0" fontId="22" fillId="20" borderId="37" xfId="7" applyFont="1" applyFill="1" applyBorder="1"/>
    <xf numFmtId="166" fontId="18" fillId="20" borderId="35" xfId="1" applyNumberFormat="1" applyFont="1" applyFill="1" applyBorder="1"/>
    <xf numFmtId="166" fontId="20" fillId="20" borderId="18" xfId="1" applyNumberFormat="1" applyFont="1" applyFill="1" applyBorder="1"/>
    <xf numFmtId="166" fontId="20" fillId="20" borderId="8" xfId="1" applyNumberFormat="1" applyFont="1" applyFill="1" applyBorder="1"/>
    <xf numFmtId="166" fontId="20" fillId="20" borderId="5" xfId="1" applyNumberFormat="1" applyFont="1" applyFill="1" applyBorder="1"/>
    <xf numFmtId="166" fontId="22" fillId="20" borderId="9" xfId="1" applyNumberFormat="1" applyFont="1" applyFill="1" applyBorder="1" applyAlignment="1">
      <alignment horizontal="right"/>
    </xf>
    <xf numFmtId="166" fontId="22" fillId="20" borderId="17" xfId="1" applyNumberFormat="1" applyFont="1" applyFill="1" applyBorder="1"/>
    <xf numFmtId="0" fontId="22" fillId="20" borderId="38" xfId="7" applyFont="1" applyFill="1" applyBorder="1"/>
    <xf numFmtId="166" fontId="18" fillId="20" borderId="10" xfId="1" applyNumberFormat="1" applyFont="1" applyFill="1" applyBorder="1"/>
    <xf numFmtId="166" fontId="20" fillId="20" borderId="11" xfId="1" applyNumberFormat="1" applyFont="1" applyFill="1" applyBorder="1"/>
    <xf numFmtId="166" fontId="20" fillId="20" borderId="10" xfId="1" applyNumberFormat="1" applyFont="1" applyFill="1" applyBorder="1"/>
    <xf numFmtId="166" fontId="22" fillId="20" borderId="39" xfId="1" applyNumberFormat="1" applyFont="1" applyFill="1" applyBorder="1" applyAlignment="1">
      <alignment horizontal="right"/>
    </xf>
    <xf numFmtId="166" fontId="22" fillId="20" borderId="38" xfId="1" applyNumberFormat="1" applyFont="1" applyFill="1" applyBorder="1"/>
    <xf numFmtId="0" fontId="19" fillId="9" borderId="36" xfId="0" applyFont="1" applyFill="1" applyBorder="1"/>
    <xf numFmtId="3" fontId="18" fillId="12" borderId="40" xfId="0" applyNumberFormat="1" applyFont="1" applyFill="1" applyBorder="1"/>
    <xf numFmtId="3" fontId="19" fillId="12" borderId="41" xfId="0" applyNumberFormat="1" applyFont="1" applyFill="1" applyBorder="1"/>
    <xf numFmtId="0" fontId="0" fillId="0" borderId="0" xfId="0"/>
    <xf numFmtId="1" fontId="19" fillId="11" borderId="9" xfId="8" applyNumberFormat="1" applyFont="1" applyFill="1" applyBorder="1"/>
    <xf numFmtId="164" fontId="20" fillId="12" borderId="5" xfId="8" applyNumberFormat="1" applyFont="1" applyFill="1" applyBorder="1"/>
    <xf numFmtId="0" fontId="19" fillId="9" borderId="42" xfId="0" applyFont="1" applyFill="1" applyBorder="1"/>
    <xf numFmtId="0" fontId="19" fillId="9" borderId="43" xfId="0" applyFont="1" applyFill="1" applyBorder="1"/>
    <xf numFmtId="0" fontId="19" fillId="19" borderId="44" xfId="0" applyFont="1" applyFill="1" applyBorder="1"/>
    <xf numFmtId="3" fontId="18" fillId="11" borderId="10" xfId="0" applyNumberFormat="1" applyFont="1" applyFill="1" applyBorder="1"/>
    <xf numFmtId="3" fontId="18" fillId="11" borderId="11" xfId="0" applyNumberFormat="1" applyFont="1" applyFill="1" applyBorder="1"/>
    <xf numFmtId="3" fontId="18" fillId="11" borderId="40" xfId="0" applyNumberFormat="1" applyFont="1" applyFill="1" applyBorder="1"/>
    <xf numFmtId="3" fontId="19" fillId="11" borderId="41" xfId="0" applyNumberFormat="1" applyFont="1" applyFill="1" applyBorder="1"/>
    <xf numFmtId="3" fontId="19" fillId="12" borderId="9" xfId="8" applyNumberFormat="1" applyFont="1" applyFill="1" applyBorder="1"/>
    <xf numFmtId="0" fontId="19" fillId="21" borderId="0" xfId="0" applyFont="1" applyFill="1" applyBorder="1" applyAlignment="1">
      <alignment horizontal="center" vertical="center" wrapText="1"/>
    </xf>
    <xf numFmtId="0" fontId="0" fillId="0" borderId="0" xfId="0" applyBorder="1"/>
    <xf numFmtId="1" fontId="18" fillId="11" borderId="45" xfId="8" applyNumberFormat="1" applyFont="1" applyFill="1" applyBorder="1"/>
    <xf numFmtId="1" fontId="18" fillId="11" borderId="4" xfId="8" applyNumberFormat="1" applyFont="1" applyFill="1" applyBorder="1"/>
    <xf numFmtId="1" fontId="19" fillId="11" borderId="46" xfId="8" applyNumberFormat="1" applyFont="1" applyFill="1" applyBorder="1"/>
    <xf numFmtId="1" fontId="18" fillId="12" borderId="13" xfId="8" applyNumberFormat="1" applyFont="1" applyFill="1" applyBorder="1"/>
    <xf numFmtId="1" fontId="18" fillId="12" borderId="12" xfId="8" applyNumberFormat="1" applyFont="1" applyFill="1" applyBorder="1"/>
    <xf numFmtId="1" fontId="19" fillId="12" borderId="14" xfId="8" applyNumberFormat="1" applyFont="1" applyFill="1" applyBorder="1"/>
    <xf numFmtId="0" fontId="4" fillId="0" borderId="0" xfId="9"/>
    <xf numFmtId="0" fontId="0" fillId="0" borderId="0" xfId="0"/>
    <xf numFmtId="164" fontId="20" fillId="11" borderId="8" xfId="8" applyNumberFormat="1" applyFont="1" applyFill="1" applyBorder="1"/>
    <xf numFmtId="0" fontId="19" fillId="9" borderId="17" xfId="0" applyFont="1" applyFill="1" applyBorder="1" applyAlignment="1">
      <alignment horizontal="left"/>
    </xf>
    <xf numFmtId="0" fontId="19" fillId="9" borderId="38" xfId="0" applyFont="1" applyFill="1" applyBorder="1"/>
    <xf numFmtId="164" fontId="18" fillId="11" borderId="47" xfId="8" applyNumberFormat="1" applyFont="1" applyFill="1" applyBorder="1"/>
    <xf numFmtId="164" fontId="18" fillId="0" borderId="48" xfId="8" applyNumberFormat="1" applyFont="1" applyBorder="1"/>
    <xf numFmtId="164" fontId="18" fillId="11" borderId="48" xfId="8" applyNumberFormat="1" applyFont="1" applyFill="1" applyBorder="1"/>
    <xf numFmtId="164" fontId="18" fillId="12" borderId="48" xfId="8" applyNumberFormat="1" applyFont="1" applyFill="1" applyBorder="1"/>
    <xf numFmtId="164" fontId="18" fillId="12" borderId="49" xfId="8" applyNumberFormat="1" applyFont="1" applyFill="1" applyBorder="1"/>
    <xf numFmtId="164" fontId="20" fillId="12" borderId="48" xfId="8" applyNumberFormat="1" applyFont="1" applyFill="1" applyBorder="1"/>
    <xf numFmtId="164" fontId="20" fillId="11" borderId="48" xfId="8" applyNumberFormat="1" applyFont="1" applyFill="1" applyBorder="1"/>
    <xf numFmtId="164" fontId="20" fillId="11" borderId="50" xfId="8" applyNumberFormat="1" applyFont="1" applyFill="1" applyBorder="1"/>
    <xf numFmtId="39" fontId="19" fillId="11" borderId="16" xfId="8" applyNumberFormat="1" applyFont="1" applyFill="1" applyBorder="1"/>
    <xf numFmtId="39" fontId="19" fillId="12" borderId="17" xfId="8" applyNumberFormat="1" applyFont="1" applyFill="1" applyBorder="1"/>
    <xf numFmtId="39" fontId="19" fillId="11" borderId="17" xfId="8" applyNumberFormat="1" applyFont="1" applyFill="1" applyBorder="1"/>
    <xf numFmtId="39" fontId="19" fillId="12" borderId="36" xfId="8" applyNumberFormat="1" applyFont="1" applyFill="1" applyBorder="1"/>
    <xf numFmtId="39" fontId="22" fillId="12" borderId="17" xfId="8" applyNumberFormat="1" applyFont="1" applyFill="1" applyBorder="1"/>
    <xf numFmtId="39" fontId="22" fillId="11" borderId="17" xfId="8" applyNumberFormat="1" applyFont="1" applyFill="1" applyBorder="1"/>
    <xf numFmtId="3" fontId="18" fillId="12" borderId="51" xfId="0" applyNumberFormat="1" applyFont="1" applyFill="1" applyBorder="1"/>
    <xf numFmtId="3" fontId="19" fillId="12" borderId="31" xfId="0" applyNumberFormat="1" applyFont="1" applyFill="1" applyBorder="1"/>
    <xf numFmtId="3" fontId="18" fillId="11" borderId="47" xfId="0" applyNumberFormat="1" applyFont="1" applyFill="1" applyBorder="1"/>
    <xf numFmtId="0" fontId="0" fillId="0" borderId="0" xfId="0"/>
    <xf numFmtId="0" fontId="0" fillId="0" borderId="0" xfId="0"/>
    <xf numFmtId="3" fontId="18" fillId="12" borderId="52" xfId="0" applyNumberFormat="1" applyFont="1" applyFill="1" applyBorder="1"/>
    <xf numFmtId="3" fontId="18" fillId="12" borderId="32" xfId="0" applyNumberFormat="1" applyFont="1" applyFill="1" applyBorder="1"/>
    <xf numFmtId="3" fontId="19" fillId="12" borderId="53" xfId="0" applyNumberFormat="1" applyFont="1" applyFill="1" applyBorder="1"/>
    <xf numFmtId="3" fontId="18" fillId="12" borderId="32" xfId="0" applyNumberFormat="1" applyFont="1" applyFill="1" applyBorder="1" applyAlignment="1">
      <alignment horizontal="left" vertical="top" wrapText="1"/>
    </xf>
    <xf numFmtId="0" fontId="17" fillId="12" borderId="0" xfId="0" applyFont="1" applyFill="1" applyBorder="1" applyAlignment="1">
      <alignment horizontal="left" vertical="top" wrapText="1"/>
    </xf>
    <xf numFmtId="0" fontId="19" fillId="9" borderId="54" xfId="0" applyFont="1" applyFill="1" applyBorder="1"/>
    <xf numFmtId="3" fontId="18" fillId="12" borderId="49" xfId="0" applyNumberFormat="1" applyFont="1" applyFill="1" applyBorder="1"/>
    <xf numFmtId="3" fontId="18" fillId="12" borderId="41" xfId="0" applyNumberFormat="1" applyFont="1" applyFill="1" applyBorder="1"/>
    <xf numFmtId="3" fontId="18" fillId="12" borderId="55" xfId="0" applyNumberFormat="1" applyFont="1" applyFill="1" applyBorder="1"/>
    <xf numFmtId="3" fontId="18" fillId="12" borderId="27" xfId="0" applyNumberFormat="1" applyFont="1" applyFill="1" applyBorder="1"/>
    <xf numFmtId="0" fontId="19" fillId="9" borderId="36" xfId="0" applyFont="1" applyFill="1" applyBorder="1" applyAlignment="1">
      <alignment horizontal="left" vertical="top" wrapText="1"/>
    </xf>
    <xf numFmtId="0" fontId="19" fillId="9" borderId="56" xfId="0" applyFont="1" applyFill="1" applyBorder="1" applyAlignment="1">
      <alignment horizontal="left" vertical="top" wrapText="1"/>
    </xf>
    <xf numFmtId="3" fontId="18" fillId="11" borderId="29" xfId="0" applyNumberFormat="1" applyFont="1" applyFill="1" applyBorder="1"/>
    <xf numFmtId="0" fontId="0" fillId="0" borderId="0" xfId="0"/>
    <xf numFmtId="0" fontId="17" fillId="14" borderId="6" xfId="0" applyFont="1" applyFill="1" applyBorder="1" applyAlignment="1">
      <alignment horizontal="center"/>
    </xf>
    <xf numFmtId="0" fontId="17" fillId="14" borderId="52" xfId="0" applyFont="1" applyFill="1" applyBorder="1"/>
    <xf numFmtId="0" fontId="17" fillId="14" borderId="32" xfId="0" applyFont="1" applyFill="1" applyBorder="1"/>
    <xf numFmtId="0" fontId="17" fillId="14" borderId="53" xfId="0" applyFont="1" applyFill="1" applyBorder="1"/>
    <xf numFmtId="0" fontId="0" fillId="0" borderId="18" xfId="0" applyBorder="1"/>
    <xf numFmtId="4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5" xfId="0" applyBorder="1"/>
    <xf numFmtId="4" fontId="0" fillId="0" borderId="5" xfId="0" applyNumberFormat="1" applyBorder="1"/>
    <xf numFmtId="0" fontId="0" fillId="0" borderId="5" xfId="0" applyBorder="1" applyAlignment="1">
      <alignment horizontal="center"/>
    </xf>
    <xf numFmtId="0" fontId="17" fillId="11" borderId="20" xfId="0" applyFont="1" applyFill="1" applyBorder="1"/>
    <xf numFmtId="0" fontId="0" fillId="11" borderId="8" xfId="0" applyFill="1" applyBorder="1"/>
    <xf numFmtId="4" fontId="17" fillId="11" borderId="5" xfId="0" applyNumberFormat="1" applyFont="1" applyFill="1" applyBorder="1"/>
    <xf numFmtId="3" fontId="5" fillId="0" borderId="0" xfId="0" applyNumberFormat="1" applyFont="1" applyBorder="1"/>
    <xf numFmtId="0" fontId="6" fillId="0" borderId="0" xfId="0" quotePrefix="1" applyFont="1" applyAlignment="1">
      <alignment horizontal="left"/>
    </xf>
    <xf numFmtId="0" fontId="7" fillId="0" borderId="0" xfId="0" applyFont="1" applyFill="1" applyAlignment="1">
      <alignment horizontal="right"/>
    </xf>
    <xf numFmtId="4" fontId="17" fillId="14" borderId="32" xfId="0" applyNumberFormat="1" applyFont="1" applyFill="1" applyBorder="1"/>
    <xf numFmtId="0" fontId="17" fillId="14" borderId="2" xfId="0" applyFont="1" applyFill="1" applyBorder="1" applyAlignment="1">
      <alignment horizontal="center"/>
    </xf>
    <xf numFmtId="0" fontId="17" fillId="14" borderId="55" xfId="0" applyFont="1" applyFill="1" applyBorder="1"/>
    <xf numFmtId="0" fontId="17" fillId="0" borderId="0" xfId="0" applyFont="1"/>
    <xf numFmtId="0" fontId="0" fillId="0" borderId="11" xfId="0" applyBorder="1"/>
    <xf numFmtId="0" fontId="0" fillId="0" borderId="0" xfId="0" applyFill="1" applyBorder="1"/>
    <xf numFmtId="4" fontId="17" fillId="0" borderId="0" xfId="0" applyNumberFormat="1" applyFont="1"/>
    <xf numFmtId="0" fontId="0" fillId="0" borderId="5" xfId="0" applyFill="1" applyBorder="1"/>
    <xf numFmtId="4" fontId="0" fillId="0" borderId="5" xfId="0" applyNumberFormat="1" applyFill="1" applyBorder="1"/>
    <xf numFmtId="0" fontId="17" fillId="14" borderId="53" xfId="0" applyFont="1" applyFill="1" applyBorder="1" applyAlignment="1">
      <alignment horizontal="center"/>
    </xf>
    <xf numFmtId="4" fontId="0" fillId="0" borderId="0" xfId="0" applyNumberFormat="1" applyBorder="1"/>
    <xf numFmtId="4" fontId="0" fillId="11" borderId="5" xfId="0" applyNumberFormat="1" applyFill="1" applyBorder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 applyFill="1" applyBorder="1"/>
    <xf numFmtId="0" fontId="0" fillId="11" borderId="5" xfId="0" applyFill="1" applyBorder="1"/>
    <xf numFmtId="0" fontId="17" fillId="14" borderId="4" xfId="0" applyFont="1" applyFill="1" applyBorder="1"/>
    <xf numFmtId="0" fontId="0" fillId="0" borderId="8" xfId="0" applyBorder="1" applyAlignment="1">
      <alignment horizontal="center"/>
    </xf>
    <xf numFmtId="0" fontId="0" fillId="11" borderId="18" xfId="0" applyFill="1" applyBorder="1"/>
    <xf numFmtId="4" fontId="0" fillId="0" borderId="0" xfId="0" applyNumberFormat="1" applyAlignment="1">
      <alignment horizontal="center"/>
    </xf>
    <xf numFmtId="0" fontId="17" fillId="22" borderId="5" xfId="0" applyFont="1" applyFill="1" applyBorder="1"/>
    <xf numFmtId="0" fontId="17" fillId="14" borderId="5" xfId="0" applyFont="1" applyFill="1" applyBorder="1"/>
    <xf numFmtId="0" fontId="17" fillId="14" borderId="5" xfId="0" applyFont="1" applyFill="1" applyBorder="1" applyAlignment="1">
      <alignment horizontal="center"/>
    </xf>
    <xf numFmtId="0" fontId="0" fillId="23" borderId="5" xfId="0" applyFill="1" applyBorder="1"/>
    <xf numFmtId="0" fontId="0" fillId="14" borderId="5" xfId="0" applyFill="1" applyBorder="1"/>
    <xf numFmtId="0" fontId="0" fillId="14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4" borderId="11" xfId="0" applyFill="1" applyBorder="1"/>
    <xf numFmtId="4" fontId="0" fillId="11" borderId="18" xfId="0" applyNumberFormat="1" applyFill="1" applyBorder="1"/>
    <xf numFmtId="0" fontId="0" fillId="24" borderId="5" xfId="0" applyFill="1" applyBorder="1"/>
    <xf numFmtId="0" fontId="17" fillId="23" borderId="5" xfId="0" applyFont="1" applyFill="1" applyBorder="1"/>
    <xf numFmtId="0" fontId="17" fillId="24" borderId="5" xfId="0" applyFont="1" applyFill="1" applyBorder="1"/>
    <xf numFmtId="0" fontId="0" fillId="0" borderId="0" xfId="0" applyAlignment="1"/>
    <xf numFmtId="0" fontId="17" fillId="11" borderId="5" xfId="0" applyFont="1" applyFill="1" applyBorder="1"/>
    <xf numFmtId="0" fontId="17" fillId="11" borderId="5" xfId="0" applyFont="1" applyFill="1" applyBorder="1" applyAlignment="1">
      <alignment horizontal="center"/>
    </xf>
    <xf numFmtId="0" fontId="17" fillId="0" borderId="5" xfId="0" applyFont="1" applyBorder="1"/>
    <xf numFmtId="0" fontId="0" fillId="0" borderId="0" xfId="0" applyAlignment="1">
      <alignment horizontal="left"/>
    </xf>
    <xf numFmtId="3" fontId="0" fillId="0" borderId="0" xfId="0" applyNumberFormat="1"/>
    <xf numFmtId="0" fontId="17" fillId="0" borderId="5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7" fillId="0" borderId="5" xfId="0" applyFont="1" applyFill="1" applyBorder="1" applyAlignment="1">
      <alignment horizontal="left"/>
    </xf>
    <xf numFmtId="1" fontId="0" fillId="0" borderId="0" xfId="0" applyNumberFormat="1"/>
    <xf numFmtId="0" fontId="0" fillId="16" borderId="0" xfId="0" applyFill="1" applyAlignment="1">
      <alignment wrapText="1"/>
    </xf>
    <xf numFmtId="0" fontId="17" fillId="14" borderId="3" xfId="0" applyFont="1" applyFill="1" applyBorder="1"/>
    <xf numFmtId="0" fontId="17" fillId="14" borderId="57" xfId="0" applyFont="1" applyFill="1" applyBorder="1"/>
    <xf numFmtId="4" fontId="0" fillId="16" borderId="0" xfId="0" applyNumberFormat="1" applyFill="1" applyAlignment="1">
      <alignment wrapText="1"/>
    </xf>
    <xf numFmtId="4" fontId="17" fillId="14" borderId="4" xfId="0" applyNumberFormat="1" applyFont="1" applyFill="1" applyBorder="1"/>
    <xf numFmtId="0" fontId="4" fillId="0" borderId="5" xfId="9" applyBorder="1"/>
    <xf numFmtId="0" fontId="4" fillId="0" borderId="5" xfId="9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5" xfId="9" applyBorder="1" applyAlignment="1">
      <alignment horizontal="left"/>
    </xf>
    <xf numFmtId="0" fontId="0" fillId="0" borderId="5" xfId="0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4" fillId="0" borderId="5" xfId="9" applyBorder="1" applyAlignment="1">
      <alignment horizontal="right"/>
    </xf>
    <xf numFmtId="4" fontId="25" fillId="0" borderId="0" xfId="0" applyNumberFormat="1" applyFont="1"/>
    <xf numFmtId="0" fontId="0" fillId="0" borderId="0" xfId="0" applyAlignment="1">
      <alignment horizontal="left" indent="4"/>
    </xf>
    <xf numFmtId="0" fontId="17" fillId="0" borderId="0" xfId="0" applyFont="1" applyAlignment="1">
      <alignment horizontal="left" indent="3"/>
    </xf>
    <xf numFmtId="0" fontId="17" fillId="14" borderId="57" xfId="0" applyFont="1" applyFill="1" applyBorder="1" applyAlignment="1">
      <alignment horizontal="center"/>
    </xf>
    <xf numFmtId="4" fontId="0" fillId="0" borderId="19" xfId="0" applyNumberFormat="1" applyFill="1" applyBorder="1"/>
    <xf numFmtId="0" fontId="0" fillId="0" borderId="19" xfId="0" applyFill="1" applyBorder="1"/>
    <xf numFmtId="0" fontId="4" fillId="25" borderId="5" xfId="9" applyFill="1" applyBorder="1"/>
    <xf numFmtId="0" fontId="0" fillId="25" borderId="5" xfId="0" applyFill="1" applyBorder="1"/>
    <xf numFmtId="0" fontId="4" fillId="25" borderId="5" xfId="9" applyFill="1" applyBorder="1" applyAlignment="1">
      <alignment horizontal="center"/>
    </xf>
    <xf numFmtId="0" fontId="17" fillId="11" borderId="58" xfId="0" applyFont="1" applyFill="1" applyBorder="1"/>
    <xf numFmtId="0" fontId="0" fillId="11" borderId="5" xfId="0" applyFill="1" applyBorder="1" applyAlignment="1">
      <alignment horizontal="center"/>
    </xf>
    <xf numFmtId="0" fontId="17" fillId="11" borderId="5" xfId="0" applyFont="1" applyFill="1" applyBorder="1" applyAlignment="1">
      <alignment horizontal="left"/>
    </xf>
    <xf numFmtId="1" fontId="0" fillId="11" borderId="5" xfId="0" applyNumberFormat="1" applyFill="1" applyBorder="1"/>
    <xf numFmtId="0" fontId="0" fillId="0" borderId="18" xfId="0" applyBorder="1" applyAlignment="1">
      <alignment horizontal="center"/>
    </xf>
    <xf numFmtId="0" fontId="0" fillId="0" borderId="5" xfId="0" applyBorder="1"/>
    <xf numFmtId="4" fontId="0" fillId="0" borderId="5" xfId="0" applyNumberFormat="1" applyBorder="1"/>
    <xf numFmtId="0" fontId="0" fillId="0" borderId="0" xfId="0"/>
    <xf numFmtId="0" fontId="0" fillId="0" borderId="0" xfId="0"/>
    <xf numFmtId="0" fontId="0" fillId="0" borderId="5" xfId="0" applyBorder="1" applyAlignment="1"/>
    <xf numFmtId="0" fontId="4" fillId="0" borderId="5" xfId="9" applyBorder="1" applyAlignment="1"/>
    <xf numFmtId="0" fontId="4" fillId="0" borderId="5" xfId="9" quotePrefix="1" applyBorder="1" applyAlignment="1"/>
    <xf numFmtId="4" fontId="4" fillId="0" borderId="0" xfId="9" applyNumberFormat="1"/>
    <xf numFmtId="164" fontId="18" fillId="11" borderId="59" xfId="8" applyNumberFormat="1" applyFont="1" applyFill="1" applyBorder="1"/>
    <xf numFmtId="164" fontId="18" fillId="0" borderId="50" xfId="8" applyNumberFormat="1" applyFont="1" applyBorder="1"/>
    <xf numFmtId="164" fontId="18" fillId="11" borderId="50" xfId="8" applyNumberFormat="1" applyFont="1" applyFill="1" applyBorder="1"/>
    <xf numFmtId="164" fontId="18" fillId="12" borderId="50" xfId="8" applyNumberFormat="1" applyFont="1" applyFill="1" applyBorder="1"/>
    <xf numFmtId="164" fontId="18" fillId="12" borderId="21" xfId="8" applyNumberFormat="1" applyFont="1" applyFill="1" applyBorder="1"/>
    <xf numFmtId="164" fontId="20" fillId="12" borderId="50" xfId="8" applyNumberFormat="1" applyFont="1" applyFill="1" applyBorder="1"/>
    <xf numFmtId="3" fontId="18" fillId="12" borderId="30" xfId="0" applyNumberFormat="1" applyFont="1" applyFill="1" applyBorder="1"/>
    <xf numFmtId="3" fontId="18" fillId="12" borderId="60" xfId="0" applyNumberFormat="1" applyFont="1" applyFill="1" applyBorder="1"/>
    <xf numFmtId="166" fontId="20" fillId="20" borderId="23" xfId="1" applyNumberFormat="1" applyFont="1" applyFill="1" applyBorder="1"/>
    <xf numFmtId="164" fontId="20" fillId="11" borderId="5" xfId="8" applyNumberFormat="1" applyFont="1" applyFill="1" applyBorder="1"/>
    <xf numFmtId="4" fontId="0" fillId="0" borderId="0" xfId="0" applyNumberFormat="1" applyFill="1" applyBorder="1"/>
    <xf numFmtId="0" fontId="0" fillId="0" borderId="0" xfId="0"/>
    <xf numFmtId="0" fontId="17" fillId="0" borderId="0" xfId="0" applyFont="1"/>
    <xf numFmtId="0" fontId="17" fillId="11" borderId="5" xfId="0" applyFont="1" applyFill="1" applyBorder="1"/>
    <xf numFmtId="0" fontId="17" fillId="14" borderId="57" xfId="0" applyFont="1" applyFill="1" applyBorder="1"/>
    <xf numFmtId="0" fontId="0" fillId="0" borderId="5" xfId="0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5" xfId="0" applyBorder="1"/>
    <xf numFmtId="4" fontId="0" fillId="0" borderId="5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0" fillId="0" borderId="5" xfId="0" applyBorder="1"/>
    <xf numFmtId="4" fontId="0" fillId="0" borderId="5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 vertical="center"/>
    </xf>
    <xf numFmtId="4" fontId="17" fillId="11" borderId="5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5" xfId="0" applyBorder="1" applyAlignment="1"/>
    <xf numFmtId="0" fontId="0" fillId="0" borderId="0" xfId="0" applyBorder="1"/>
    <xf numFmtId="0" fontId="0" fillId="0" borderId="0" xfId="0"/>
    <xf numFmtId="0" fontId="0" fillId="0" borderId="5" xfId="0" applyBorder="1"/>
    <xf numFmtId="4" fontId="0" fillId="0" borderId="5" xfId="0" applyNumberFormat="1" applyBorder="1"/>
    <xf numFmtId="0" fontId="0" fillId="0" borderId="5" xfId="0" applyFill="1" applyBorder="1"/>
    <xf numFmtId="164" fontId="18" fillId="11" borderId="51" xfId="8" applyNumberFormat="1" applyFont="1" applyFill="1" applyBorder="1"/>
    <xf numFmtId="164" fontId="18" fillId="11" borderId="23" xfId="8" applyNumberFormat="1" applyFont="1" applyFill="1" applyBorder="1"/>
    <xf numFmtId="164" fontId="18" fillId="11" borderId="61" xfId="8" applyNumberFormat="1" applyFont="1" applyFill="1" applyBorder="1"/>
    <xf numFmtId="39" fontId="19" fillId="11" borderId="38" xfId="8" applyNumberFormat="1" applyFont="1" applyFill="1" applyBorder="1"/>
    <xf numFmtId="3" fontId="5" fillId="0" borderId="5" xfId="0" applyNumberFormat="1" applyFont="1" applyBorder="1"/>
    <xf numFmtId="0" fontId="0" fillId="0" borderId="0" xfId="0"/>
    <xf numFmtId="39" fontId="22" fillId="12" borderId="36" xfId="8" applyNumberFormat="1" applyFont="1" applyFill="1" applyBorder="1"/>
    <xf numFmtId="0" fontId="0" fillId="0" borderId="0" xfId="0"/>
    <xf numFmtId="4" fontId="0" fillId="0" borderId="0" xfId="0" applyNumberFormat="1"/>
    <xf numFmtId="0" fontId="26" fillId="12" borderId="0" xfId="0" applyFont="1" applyFill="1" applyBorder="1"/>
    <xf numFmtId="0" fontId="27" fillId="0" borderId="0" xfId="0" applyFont="1"/>
    <xf numFmtId="0" fontId="27" fillId="12" borderId="0" xfId="0" applyFont="1" applyFill="1"/>
    <xf numFmtId="166" fontId="26" fillId="12" borderId="0" xfId="0" applyNumberFormat="1" applyFont="1" applyFill="1"/>
    <xf numFmtId="4" fontId="17" fillId="11" borderId="18" xfId="0" applyNumberFormat="1" applyFont="1" applyFill="1" applyBorder="1" applyAlignment="1">
      <alignment horizontal="right"/>
    </xf>
    <xf numFmtId="0" fontId="0" fillId="0" borderId="0" xfId="0"/>
    <xf numFmtId="4" fontId="20" fillId="0" borderId="0" xfId="0" applyNumberFormat="1" applyFont="1" applyFill="1"/>
    <xf numFmtId="0" fontId="0" fillId="0" borderId="0" xfId="0"/>
    <xf numFmtId="0" fontId="0" fillId="0" borderId="0" xfId="0"/>
    <xf numFmtId="4" fontId="0" fillId="0" borderId="5" xfId="0" applyNumberFormat="1" applyBorder="1"/>
    <xf numFmtId="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5" xfId="0" applyBorder="1" applyAlignment="1">
      <alignment horizontal="center"/>
    </xf>
    <xf numFmtId="166" fontId="22" fillId="12" borderId="0" xfId="0" applyNumberFormat="1" applyFont="1" applyFill="1"/>
    <xf numFmtId="0" fontId="0" fillId="0" borderId="0" xfId="0"/>
    <xf numFmtId="166" fontId="28" fillId="12" borderId="0" xfId="0" applyNumberFormat="1" applyFont="1" applyFill="1" applyBorder="1"/>
    <xf numFmtId="0" fontId="0" fillId="0" borderId="0" xfId="0"/>
    <xf numFmtId="166" fontId="22" fillId="12" borderId="0" xfId="5" applyNumberFormat="1" applyFont="1" applyFill="1" applyBorder="1"/>
    <xf numFmtId="0" fontId="29" fillId="12" borderId="0" xfId="0" applyFont="1" applyFill="1" applyAlignment="1">
      <alignment wrapText="1"/>
    </xf>
    <xf numFmtId="4" fontId="30" fillId="12" borderId="0" xfId="0" applyNumberFormat="1" applyFont="1" applyFill="1"/>
    <xf numFmtId="0" fontId="18" fillId="11" borderId="52" xfId="0" applyFont="1" applyFill="1" applyBorder="1" applyAlignment="1">
      <alignment horizontal="right"/>
    </xf>
    <xf numFmtId="0" fontId="17" fillId="0" borderId="0" xfId="0" applyFont="1" applyAlignment="1">
      <alignment horizontal="left" indent="1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5" xfId="0" applyBorder="1" applyAlignment="1">
      <alignment horizontal="left" indent="1"/>
    </xf>
    <xf numFmtId="0" fontId="0" fillId="0" borderId="5" xfId="0" applyFont="1" applyBorder="1" applyAlignmen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9" fillId="0" borderId="5" xfId="0" applyFont="1" applyBorder="1" applyAlignment="1">
      <alignment horizontal="left" indent="1"/>
    </xf>
    <xf numFmtId="4" fontId="29" fillId="0" borderId="5" xfId="0" applyNumberFormat="1" applyFont="1" applyBorder="1"/>
    <xf numFmtId="0" fontId="0" fillId="0" borderId="0" xfId="0"/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>
      <alignment horizontal="left" indent="2"/>
    </xf>
    <xf numFmtId="166" fontId="30" fillId="12" borderId="0" xfId="0" applyNumberFormat="1" applyFont="1" applyFill="1"/>
    <xf numFmtId="0" fontId="22" fillId="12" borderId="0" xfId="0" applyFont="1" applyFill="1" applyBorder="1"/>
    <xf numFmtId="0" fontId="20" fillId="12" borderId="0" xfId="0" applyFont="1" applyFill="1"/>
    <xf numFmtId="0" fontId="15" fillId="12" borderId="0" xfId="0" applyFont="1" applyFill="1" applyAlignment="1">
      <alignment wrapText="1"/>
    </xf>
    <xf numFmtId="0" fontId="0" fillId="0" borderId="5" xfId="0" applyBorder="1"/>
    <xf numFmtId="4" fontId="0" fillId="0" borderId="5" xfId="0" applyNumberFormat="1" applyBorder="1"/>
    <xf numFmtId="0" fontId="17" fillId="12" borderId="5" xfId="0" applyFont="1" applyFill="1" applyBorder="1" applyAlignment="1">
      <alignment horizontal="center"/>
    </xf>
    <xf numFmtId="0" fontId="0" fillId="0" borderId="0" xfId="0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ont="1" applyBorder="1" applyAlignment="1"/>
    <xf numFmtId="4" fontId="0" fillId="0" borderId="5" xfId="0" applyNumberFormat="1" applyFont="1" applyBorder="1" applyAlignment="1"/>
    <xf numFmtId="0" fontId="0" fillId="0" borderId="0" xfId="0"/>
    <xf numFmtId="0" fontId="19" fillId="15" borderId="62" xfId="0" applyFont="1" applyFill="1" applyBorder="1" applyAlignment="1">
      <alignment horizontal="center" vertical="center" wrapText="1"/>
    </xf>
    <xf numFmtId="0" fontId="19" fillId="15" borderId="63" xfId="0" applyFont="1" applyFill="1" applyBorder="1" applyAlignment="1">
      <alignment horizontal="center" vertical="center" wrapText="1"/>
    </xf>
    <xf numFmtId="0" fontId="19" fillId="15" borderId="56" xfId="0" applyFont="1" applyFill="1" applyBorder="1" applyAlignment="1">
      <alignment horizontal="center" vertical="center" wrapText="1"/>
    </xf>
    <xf numFmtId="0" fontId="19" fillId="15" borderId="64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left" wrapText="1"/>
    </xf>
    <xf numFmtId="0" fontId="17" fillId="15" borderId="64" xfId="0" applyFont="1" applyFill="1" applyBorder="1" applyAlignment="1">
      <alignment horizontal="left" wrapText="1"/>
    </xf>
    <xf numFmtId="0" fontId="17" fillId="15" borderId="56" xfId="0" applyFont="1" applyFill="1" applyBorder="1" applyAlignment="1">
      <alignment horizontal="left" wrapText="1"/>
    </xf>
    <xf numFmtId="0" fontId="19" fillId="21" borderId="63" xfId="0" applyFont="1" applyFill="1" applyBorder="1"/>
    <xf numFmtId="0" fontId="17" fillId="21" borderId="65" xfId="0" applyFont="1" applyFill="1" applyBorder="1"/>
    <xf numFmtId="0" fontId="17" fillId="21" borderId="34" xfId="0" applyFont="1" applyFill="1" applyBorder="1"/>
    <xf numFmtId="0" fontId="17" fillId="21" borderId="43" xfId="0" applyFont="1" applyFill="1" applyBorder="1"/>
    <xf numFmtId="4" fontId="24" fillId="21" borderId="43" xfId="0" applyNumberFormat="1" applyFont="1" applyFill="1" applyBorder="1"/>
    <xf numFmtId="0" fontId="0" fillId="3" borderId="54" xfId="0" applyFill="1" applyBorder="1"/>
    <xf numFmtId="0" fontId="0" fillId="3" borderId="7" xfId="0" applyFill="1" applyBorder="1"/>
    <xf numFmtId="0" fontId="0" fillId="3" borderId="46" xfId="0" applyFill="1" applyBorder="1"/>
    <xf numFmtId="0" fontId="0" fillId="3" borderId="62" xfId="0" applyFill="1" applyBorder="1"/>
    <xf numFmtId="0" fontId="0" fillId="3" borderId="0" xfId="0" applyFill="1" applyBorder="1"/>
    <xf numFmtId="0" fontId="0" fillId="3" borderId="66" xfId="0" applyFill="1" applyBorder="1"/>
    <xf numFmtId="0" fontId="8" fillId="3" borderId="62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66" xfId="0" applyFill="1" applyBorder="1" applyAlignment="1">
      <alignment horizontal="centerContinuous"/>
    </xf>
    <xf numFmtId="0" fontId="9" fillId="3" borderId="62" xfId="0" applyFont="1" applyFill="1" applyBorder="1" applyAlignment="1">
      <alignment horizontal="centerContinuous"/>
    </xf>
    <xf numFmtId="0" fontId="9" fillId="3" borderId="0" xfId="0" applyFont="1" applyFill="1" applyBorder="1" applyAlignment="1">
      <alignment horizontal="centerContinuous"/>
    </xf>
    <xf numFmtId="0" fontId="9" fillId="3" borderId="0" xfId="0" applyFont="1" applyFill="1" applyBorder="1"/>
    <xf numFmtId="0" fontId="10" fillId="3" borderId="62" xfId="0" applyFont="1" applyFill="1" applyBorder="1" applyAlignment="1">
      <alignment horizontal="centerContinuous"/>
    </xf>
    <xf numFmtId="0" fontId="10" fillId="3" borderId="0" xfId="0" applyFont="1" applyFill="1" applyBorder="1" applyAlignment="1">
      <alignment horizontal="centerContinuous"/>
    </xf>
    <xf numFmtId="0" fontId="11" fillId="3" borderId="62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66" xfId="0" applyFont="1" applyFill="1" applyBorder="1" applyAlignment="1">
      <alignment horizontal="center"/>
    </xf>
    <xf numFmtId="0" fontId="0" fillId="3" borderId="63" xfId="0" applyFill="1" applyBorder="1"/>
    <xf numFmtId="0" fontId="0" fillId="3" borderId="44" xfId="0" applyFill="1" applyBorder="1"/>
    <xf numFmtId="14" fontId="12" fillId="3" borderId="44" xfId="0" quotePrefix="1" applyNumberFormat="1" applyFont="1" applyFill="1" applyBorder="1" applyAlignment="1"/>
    <xf numFmtId="0" fontId="10" fillId="3" borderId="6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66" xfId="0" applyFont="1" applyFill="1" applyBorder="1" applyAlignment="1">
      <alignment horizontal="center"/>
    </xf>
    <xf numFmtId="14" fontId="13" fillId="3" borderId="44" xfId="0" quotePrefix="1" applyNumberFormat="1" applyFont="1" applyFill="1" applyBorder="1" applyAlignment="1">
      <alignment horizontal="right"/>
    </xf>
    <xf numFmtId="14" fontId="13" fillId="3" borderId="42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17" fillId="9" borderId="62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66" xfId="0" applyFont="1" applyFill="1" applyBorder="1" applyAlignment="1">
      <alignment horizontal="center" vertical="center"/>
    </xf>
    <xf numFmtId="0" fontId="31" fillId="9" borderId="63" xfId="0" applyFont="1" applyFill="1" applyBorder="1" applyAlignment="1">
      <alignment horizontal="center" vertical="center"/>
    </xf>
    <xf numFmtId="0" fontId="31" fillId="9" borderId="44" xfId="0" applyFont="1" applyFill="1" applyBorder="1" applyAlignment="1">
      <alignment horizontal="center" vertical="center"/>
    </xf>
    <xf numFmtId="0" fontId="31" fillId="9" borderId="42" xfId="0" applyFont="1" applyFill="1" applyBorder="1" applyAlignment="1">
      <alignment horizontal="center" vertical="center"/>
    </xf>
    <xf numFmtId="0" fontId="0" fillId="0" borderId="0" xfId="0"/>
    <xf numFmtId="0" fontId="19" fillId="15" borderId="54" xfId="0" applyFont="1" applyFill="1" applyBorder="1" applyAlignment="1">
      <alignment horizontal="center" vertical="center" wrapText="1"/>
    </xf>
    <xf numFmtId="0" fontId="19" fillId="15" borderId="6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2" xfId="0" applyBorder="1" applyAlignment="1">
      <alignment horizontal="center"/>
    </xf>
    <xf numFmtId="0" fontId="17" fillId="26" borderId="65" xfId="0" applyFont="1" applyFill="1" applyBorder="1" applyAlignment="1">
      <alignment horizontal="center"/>
    </xf>
    <xf numFmtId="0" fontId="17" fillId="26" borderId="43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64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left" vertical="top" wrapText="1"/>
    </xf>
    <xf numFmtId="0" fontId="17" fillId="15" borderId="56" xfId="0" applyFont="1" applyFill="1" applyBorder="1" applyAlignment="1">
      <alignment horizontal="left" vertical="top" wrapText="1"/>
    </xf>
    <xf numFmtId="0" fontId="17" fillId="9" borderId="54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46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/>
    </xf>
    <xf numFmtId="0" fontId="32" fillId="25" borderId="50" xfId="0" applyFont="1" applyFill="1" applyBorder="1" applyAlignment="1">
      <alignment horizontal="center"/>
    </xf>
    <xf numFmtId="0" fontId="32" fillId="25" borderId="8" xfId="0" applyFont="1" applyFill="1" applyBorder="1" applyAlignment="1">
      <alignment horizontal="center"/>
    </xf>
    <xf numFmtId="0" fontId="31" fillId="25" borderId="20" xfId="0" applyFont="1" applyFill="1" applyBorder="1" applyAlignment="1">
      <alignment horizontal="center"/>
    </xf>
    <xf numFmtId="0" fontId="31" fillId="25" borderId="8" xfId="0" applyFont="1" applyFill="1" applyBorder="1" applyAlignment="1">
      <alignment horizontal="center"/>
    </xf>
  </cellXfs>
  <cellStyles count="10">
    <cellStyle name="20% - Énfasis5" xfId="1" builtinId="46"/>
    <cellStyle name="20% - Énfasis6" xfId="2" builtinId="50"/>
    <cellStyle name="40% - Énfasis6" xfId="3" builtinId="51"/>
    <cellStyle name="60% - Énfasis5" xfId="4" builtinId="48"/>
    <cellStyle name="60% - Énfasis6" xfId="5" builtinId="52"/>
    <cellStyle name="Entrada 2" xfId="6" xr:uid="{00000000-0005-0000-0000-000006000000}"/>
    <cellStyle name="Hipervínculo" xfId="7" builtinId="8"/>
    <cellStyle name="Moneda" xfId="8" builtinId="4"/>
    <cellStyle name="Normal" xfId="0" builtinId="0"/>
    <cellStyle name="Norm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 /><Relationship Id="rId3" Type="http://schemas.openxmlformats.org/officeDocument/2006/relationships/image" Target="../media/image4.png" /><Relationship Id="rId7" Type="http://schemas.openxmlformats.org/officeDocument/2006/relationships/image" Target="../media/image8.png" /><Relationship Id="rId2" Type="http://schemas.openxmlformats.org/officeDocument/2006/relationships/image" Target="../media/image3.png" /><Relationship Id="rId1" Type="http://schemas.openxmlformats.org/officeDocument/2006/relationships/image" Target="../media/image2.png" /><Relationship Id="rId6" Type="http://schemas.openxmlformats.org/officeDocument/2006/relationships/image" Target="../media/image7.png" /><Relationship Id="rId5" Type="http://schemas.openxmlformats.org/officeDocument/2006/relationships/image" Target="../media/image6.png" /><Relationship Id="rId10" Type="http://schemas.openxmlformats.org/officeDocument/2006/relationships/image" Target="../media/image11.jpeg" /><Relationship Id="rId4" Type="http://schemas.openxmlformats.org/officeDocument/2006/relationships/image" Target="../media/image5.png" /><Relationship Id="rId9" Type="http://schemas.openxmlformats.org/officeDocument/2006/relationships/image" Target="../media/image10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1371600</xdr:colOff>
      <xdr:row>23</xdr:row>
      <xdr:rowOff>9525</xdr:rowOff>
    </xdr:from>
    <xdr:to>
      <xdr:col>6</xdr:col>
      <xdr:colOff>0</xdr:colOff>
      <xdr:row>27</xdr:row>
      <xdr:rowOff>247650</xdr:rowOff>
    </xdr:to>
    <xdr:pic>
      <xdr:nvPicPr>
        <xdr:cNvPr id="1973263" name="Picture 1">
          <a:extLst>
            <a:ext uri="{FF2B5EF4-FFF2-40B4-BE49-F238E27FC236}">
              <a16:creationId xmlns:a16="http://schemas.microsoft.com/office/drawing/2014/main" id="{64A55D5F-4F53-4658-AFF4-01F084A9A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4391025"/>
          <a:ext cx="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24</xdr:row>
      <xdr:rowOff>57150</xdr:rowOff>
    </xdr:from>
    <xdr:to>
      <xdr:col>7</xdr:col>
      <xdr:colOff>1990725</xdr:colOff>
      <xdr:row>31</xdr:row>
      <xdr:rowOff>66675</xdr:rowOff>
    </xdr:to>
    <xdr:pic>
      <xdr:nvPicPr>
        <xdr:cNvPr id="1973264" name="Picture 1">
          <a:extLst>
            <a:ext uri="{FF2B5EF4-FFF2-40B4-BE49-F238E27FC236}">
              <a16:creationId xmlns:a16="http://schemas.microsoft.com/office/drawing/2014/main" id="{C46B64EC-FE82-4B06-AFB6-AF84CE98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733925"/>
          <a:ext cx="248602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57</xdr:row>
      <xdr:rowOff>66675</xdr:rowOff>
    </xdr:from>
    <xdr:to>
      <xdr:col>1</xdr:col>
      <xdr:colOff>1228725</xdr:colOff>
      <xdr:row>57</xdr:row>
      <xdr:rowOff>66675</xdr:rowOff>
    </xdr:to>
    <xdr:pic>
      <xdr:nvPicPr>
        <xdr:cNvPr id="1973017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C4F537D-554C-4692-AF16-6F82F23CF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99185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75</xdr:row>
      <xdr:rowOff>114300</xdr:rowOff>
    </xdr:from>
    <xdr:to>
      <xdr:col>1</xdr:col>
      <xdr:colOff>1123950</xdr:colOff>
      <xdr:row>75</xdr:row>
      <xdr:rowOff>390525</xdr:rowOff>
    </xdr:to>
    <xdr:pic>
      <xdr:nvPicPr>
        <xdr:cNvPr id="1973018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A37600BE-642C-4021-9FB7-7D7511B4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557337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44</xdr:row>
      <xdr:rowOff>142875</xdr:rowOff>
    </xdr:from>
    <xdr:to>
      <xdr:col>2</xdr:col>
      <xdr:colOff>0</xdr:colOff>
      <xdr:row>47</xdr:row>
      <xdr:rowOff>95250</xdr:rowOff>
    </xdr:to>
    <xdr:pic>
      <xdr:nvPicPr>
        <xdr:cNvPr id="1973019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2E9F06B2-E9BF-4D4A-81A9-D3A77D04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840105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44</xdr:row>
      <xdr:rowOff>152400</xdr:rowOff>
    </xdr:from>
    <xdr:to>
      <xdr:col>1</xdr:col>
      <xdr:colOff>400050</xdr:colOff>
      <xdr:row>47</xdr:row>
      <xdr:rowOff>66675</xdr:rowOff>
    </xdr:to>
    <xdr:pic>
      <xdr:nvPicPr>
        <xdr:cNvPr id="1973020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C7F5B7B7-93C6-4DEB-B7DB-ECF34C91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10575"/>
          <a:ext cx="333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10</xdr:row>
      <xdr:rowOff>9525</xdr:rowOff>
    </xdr:from>
    <xdr:to>
      <xdr:col>2</xdr:col>
      <xdr:colOff>38100</xdr:colOff>
      <xdr:row>14</xdr:row>
      <xdr:rowOff>9525</xdr:rowOff>
    </xdr:to>
    <xdr:pic>
      <xdr:nvPicPr>
        <xdr:cNvPr id="1973021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1B1D9DBF-4F1A-4B11-B05B-CEA6D510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58115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</xdr:row>
      <xdr:rowOff>438150</xdr:rowOff>
    </xdr:from>
    <xdr:to>
      <xdr:col>1</xdr:col>
      <xdr:colOff>400050</xdr:colOff>
      <xdr:row>13</xdr:row>
      <xdr:rowOff>123825</xdr:rowOff>
    </xdr:to>
    <xdr:pic>
      <xdr:nvPicPr>
        <xdr:cNvPr id="1973022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ABC1849C-253C-47FC-A409-627329C0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71625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57</xdr:row>
      <xdr:rowOff>238125</xdr:rowOff>
    </xdr:from>
    <xdr:to>
      <xdr:col>1</xdr:col>
      <xdr:colOff>714375</xdr:colOff>
      <xdr:row>59</xdr:row>
      <xdr:rowOff>47625</xdr:rowOff>
    </xdr:to>
    <xdr:pic>
      <xdr:nvPicPr>
        <xdr:cNvPr id="1973023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36C0C7F2-40AF-4ECC-941D-76E9B192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485775" y="1116330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27</xdr:row>
      <xdr:rowOff>95250</xdr:rowOff>
    </xdr:from>
    <xdr:to>
      <xdr:col>1</xdr:col>
      <xdr:colOff>962025</xdr:colOff>
      <xdr:row>29</xdr:row>
      <xdr:rowOff>142875</xdr:rowOff>
    </xdr:to>
    <xdr:pic>
      <xdr:nvPicPr>
        <xdr:cNvPr id="1973024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EBDC290E-8DC5-4160-B158-4A5AD8D0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24425"/>
          <a:ext cx="485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31</xdr:row>
      <xdr:rowOff>76200</xdr:rowOff>
    </xdr:from>
    <xdr:to>
      <xdr:col>1</xdr:col>
      <xdr:colOff>876300</xdr:colOff>
      <xdr:row>34</xdr:row>
      <xdr:rowOff>152400</xdr:rowOff>
    </xdr:to>
    <xdr:pic>
      <xdr:nvPicPr>
        <xdr:cNvPr id="1973025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CB31A589-34E2-4BDF-A3CF-4CC650D1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705475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11</xdr:row>
      <xdr:rowOff>47625</xdr:rowOff>
    </xdr:from>
    <xdr:to>
      <xdr:col>1</xdr:col>
      <xdr:colOff>762000</xdr:colOff>
      <xdr:row>13</xdr:row>
      <xdr:rowOff>171450</xdr:rowOff>
    </xdr:to>
    <xdr:pic>
      <xdr:nvPicPr>
        <xdr:cNvPr id="1973026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0C5298B1-3327-4774-9190-70ADEFDA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600075" y="1628775"/>
          <a:ext cx="352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75</xdr:row>
      <xdr:rowOff>76200</xdr:rowOff>
    </xdr:from>
    <xdr:to>
      <xdr:col>1</xdr:col>
      <xdr:colOff>523875</xdr:colOff>
      <xdr:row>75</xdr:row>
      <xdr:rowOff>447675</xdr:rowOff>
    </xdr:to>
    <xdr:pic>
      <xdr:nvPicPr>
        <xdr:cNvPr id="1973027" name="chart">
          <a:extLst>
            <a:ext uri="{FF2B5EF4-FFF2-40B4-BE49-F238E27FC236}">
              <a16:creationId xmlns:a16="http://schemas.microsoft.com/office/drawing/2014/main" id="{5A596757-480F-4E5A-A424-ACB559A9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3527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6</xdr:row>
      <xdr:rowOff>47625</xdr:rowOff>
    </xdr:from>
    <xdr:to>
      <xdr:col>2</xdr:col>
      <xdr:colOff>419100</xdr:colOff>
      <xdr:row>9</xdr:row>
      <xdr:rowOff>304800</xdr:rowOff>
    </xdr:to>
    <xdr:pic>
      <xdr:nvPicPr>
        <xdr:cNvPr id="1973028" name="Picture 16" descr="http://saic.dncd.mil/DotNetNuke/formularios/NUEVOLOGODNCD.JPG">
          <a:extLst>
            <a:ext uri="{FF2B5EF4-FFF2-40B4-BE49-F238E27FC236}">
              <a16:creationId xmlns:a16="http://schemas.microsoft.com/office/drawing/2014/main" id="{9DE37C9C-2E02-4244-8734-BD9E8016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61975"/>
          <a:ext cx="9525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57</xdr:row>
      <xdr:rowOff>47625</xdr:rowOff>
    </xdr:from>
    <xdr:to>
      <xdr:col>1</xdr:col>
      <xdr:colOff>1200150</xdr:colOff>
      <xdr:row>57</xdr:row>
      <xdr:rowOff>47625</xdr:rowOff>
    </xdr:to>
    <xdr:pic>
      <xdr:nvPicPr>
        <xdr:cNvPr id="1973029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1EC2F1C9-7312-40B7-B99E-4B142EB1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97280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9:H46"/>
  <sheetViews>
    <sheetView tabSelected="1" topLeftCell="F33" workbookViewId="0">
      <selection activeCell="L25" sqref="L25"/>
    </sheetView>
  </sheetViews>
  <sheetFormatPr defaultRowHeight="15" x14ac:dyDescent="0.2"/>
  <cols>
    <col min="1" max="2" width="11.43359375" customWidth="1"/>
    <col min="3" max="3" width="2.95703125" customWidth="1"/>
    <col min="4" max="7" width="11.43359375" customWidth="1"/>
    <col min="8" max="8" width="64.43359375" customWidth="1"/>
    <col min="9" max="256" width="11.43359375" customWidth="1"/>
  </cols>
  <sheetData>
    <row r="9" spans="4:8" ht="3.75" customHeight="1" thickBot="1" x14ac:dyDescent="0.25"/>
    <row r="10" spans="4:8" ht="15.75" hidden="1" thickBot="1" x14ac:dyDescent="0.25"/>
    <row r="11" spans="4:8" ht="15.75" hidden="1" thickBot="1" x14ac:dyDescent="0.25"/>
    <row r="12" spans="4:8" ht="15.75" hidden="1" thickBot="1" x14ac:dyDescent="0.25"/>
    <row r="13" spans="4:8" x14ac:dyDescent="0.2">
      <c r="D13" s="400"/>
      <c r="E13" s="401"/>
      <c r="F13" s="401"/>
      <c r="G13" s="401"/>
      <c r="H13" s="402"/>
    </row>
    <row r="14" spans="4:8" x14ac:dyDescent="0.2">
      <c r="D14" s="403"/>
      <c r="E14" s="404"/>
      <c r="F14" s="404"/>
      <c r="G14" s="404"/>
      <c r="H14" s="405"/>
    </row>
    <row r="15" spans="4:8" x14ac:dyDescent="0.2">
      <c r="D15" s="403"/>
      <c r="E15" s="404"/>
      <c r="F15" s="404"/>
      <c r="G15" s="404"/>
      <c r="H15" s="405"/>
    </row>
    <row r="16" spans="4:8" x14ac:dyDescent="0.2">
      <c r="D16" s="403"/>
      <c r="E16" s="404"/>
      <c r="F16" s="404"/>
      <c r="G16" s="404"/>
      <c r="H16" s="405"/>
    </row>
    <row r="17" spans="4:8" x14ac:dyDescent="0.2">
      <c r="D17" s="403"/>
      <c r="E17" s="404"/>
      <c r="F17" s="404"/>
      <c r="G17" s="404"/>
      <c r="H17" s="405"/>
    </row>
    <row r="18" spans="4:8" ht="30" x14ac:dyDescent="0.35">
      <c r="D18" s="406"/>
      <c r="E18" s="407"/>
      <c r="F18" s="408"/>
      <c r="G18" s="408"/>
      <c r="H18" s="409"/>
    </row>
    <row r="19" spans="4:8" ht="24" x14ac:dyDescent="0.35">
      <c r="D19" s="410" t="s">
        <v>254</v>
      </c>
      <c r="E19" s="411"/>
      <c r="F19" s="411"/>
      <c r="G19" s="411"/>
      <c r="H19" s="409"/>
    </row>
    <row r="20" spans="4:8" ht="24" x14ac:dyDescent="0.35">
      <c r="D20" s="410" t="s">
        <v>255</v>
      </c>
      <c r="E20" s="411"/>
      <c r="F20" s="411"/>
      <c r="G20" s="411"/>
      <c r="H20" s="409"/>
    </row>
    <row r="21" spans="4:8" ht="24" x14ac:dyDescent="0.35">
      <c r="D21" s="410" t="s">
        <v>256</v>
      </c>
      <c r="E21" s="411"/>
      <c r="F21" s="411"/>
      <c r="G21" s="411"/>
      <c r="H21" s="409"/>
    </row>
    <row r="22" spans="4:8" ht="24" x14ac:dyDescent="0.35">
      <c r="D22" s="403"/>
      <c r="E22" s="404"/>
      <c r="F22" s="412"/>
      <c r="G22" s="412"/>
      <c r="H22" s="405"/>
    </row>
    <row r="23" spans="4:8" ht="24" x14ac:dyDescent="0.35">
      <c r="D23" s="403"/>
      <c r="E23" s="404"/>
      <c r="F23" s="412"/>
      <c r="G23" s="412"/>
      <c r="H23" s="405"/>
    </row>
    <row r="24" spans="4:8" ht="24" x14ac:dyDescent="0.35">
      <c r="D24" s="403"/>
      <c r="E24" s="404"/>
      <c r="F24" s="412"/>
      <c r="G24" s="412"/>
      <c r="H24" s="405"/>
    </row>
    <row r="25" spans="4:8" ht="24" x14ac:dyDescent="0.35">
      <c r="D25" s="403"/>
      <c r="E25" s="404"/>
      <c r="F25" s="412"/>
      <c r="G25" s="412"/>
      <c r="H25" s="405"/>
    </row>
    <row r="26" spans="4:8" ht="24" x14ac:dyDescent="0.35">
      <c r="D26" s="403"/>
      <c r="E26" s="404"/>
      <c r="F26" s="412"/>
      <c r="G26" s="412"/>
      <c r="H26" s="405"/>
    </row>
    <row r="27" spans="4:8" ht="24" x14ac:dyDescent="0.35">
      <c r="D27" s="403"/>
      <c r="E27" s="404"/>
      <c r="F27" s="412"/>
      <c r="G27" s="412"/>
      <c r="H27" s="405"/>
    </row>
    <row r="28" spans="4:8" ht="24" x14ac:dyDescent="0.35">
      <c r="D28" s="403"/>
      <c r="E28" s="404"/>
      <c r="F28" s="412"/>
      <c r="G28" s="412"/>
      <c r="H28" s="405"/>
    </row>
    <row r="29" spans="4:8" ht="24" x14ac:dyDescent="0.35">
      <c r="D29" s="403"/>
      <c r="E29" s="404"/>
      <c r="F29" s="412"/>
      <c r="G29" s="412"/>
      <c r="H29" s="405"/>
    </row>
    <row r="30" spans="4:8" ht="24" x14ac:dyDescent="0.35">
      <c r="D30" s="403"/>
      <c r="E30" s="404"/>
      <c r="F30" s="412"/>
      <c r="G30" s="412"/>
      <c r="H30" s="405"/>
    </row>
    <row r="31" spans="4:8" ht="24" x14ac:dyDescent="0.35">
      <c r="D31" s="403"/>
      <c r="E31" s="404"/>
      <c r="F31" s="412"/>
      <c r="G31" s="412"/>
      <c r="H31" s="405"/>
    </row>
    <row r="32" spans="4:8" ht="24" x14ac:dyDescent="0.35">
      <c r="D32" s="403"/>
      <c r="E32" s="404"/>
      <c r="F32" s="412"/>
      <c r="G32" s="412"/>
      <c r="H32" s="405"/>
    </row>
    <row r="33" spans="4:8" ht="24" x14ac:dyDescent="0.35">
      <c r="D33" s="403"/>
      <c r="E33" s="404"/>
      <c r="F33" s="412"/>
      <c r="G33" s="412"/>
      <c r="H33" s="405"/>
    </row>
    <row r="34" spans="4:8" ht="24" x14ac:dyDescent="0.35">
      <c r="D34" s="403"/>
      <c r="E34" s="404"/>
      <c r="F34" s="412"/>
      <c r="G34" s="412"/>
      <c r="H34" s="405"/>
    </row>
    <row r="35" spans="4:8" ht="24" x14ac:dyDescent="0.35">
      <c r="D35" s="403"/>
      <c r="E35" s="404"/>
      <c r="F35" s="412"/>
      <c r="G35" s="412"/>
      <c r="H35" s="405"/>
    </row>
    <row r="36" spans="4:8" ht="24" x14ac:dyDescent="0.35">
      <c r="D36" s="403"/>
      <c r="E36" s="404"/>
      <c r="F36" s="412"/>
      <c r="G36" s="412"/>
      <c r="H36" s="405"/>
    </row>
    <row r="37" spans="4:8" ht="22.5" x14ac:dyDescent="0.25">
      <c r="D37" s="421" t="s">
        <v>259</v>
      </c>
      <c r="E37" s="422"/>
      <c r="F37" s="422"/>
      <c r="G37" s="422"/>
      <c r="H37" s="423"/>
    </row>
    <row r="38" spans="4:8" ht="22.5" x14ac:dyDescent="0.25">
      <c r="D38" s="421" t="s">
        <v>258</v>
      </c>
      <c r="E38" s="422"/>
      <c r="F38" s="422"/>
      <c r="G38" s="422"/>
      <c r="H38" s="423"/>
    </row>
    <row r="39" spans="4:8" ht="24" x14ac:dyDescent="0.35">
      <c r="D39" s="413" t="s">
        <v>209</v>
      </c>
      <c r="E39" s="414"/>
      <c r="F39" s="411"/>
      <c r="G39" s="411"/>
      <c r="H39" s="409"/>
    </row>
    <row r="40" spans="4:8" ht="24" x14ac:dyDescent="0.35">
      <c r="D40" s="413" t="s">
        <v>209</v>
      </c>
      <c r="E40" s="414"/>
      <c r="F40" s="411"/>
      <c r="G40" s="411"/>
      <c r="H40" s="409"/>
    </row>
    <row r="41" spans="4:8" x14ac:dyDescent="0.2">
      <c r="D41" s="403"/>
      <c r="E41" s="404"/>
      <c r="F41" s="404" t="s">
        <v>209</v>
      </c>
      <c r="G41" s="404"/>
      <c r="H41" s="405"/>
    </row>
    <row r="42" spans="4:8" x14ac:dyDescent="0.2">
      <c r="D42" s="403"/>
      <c r="E42" s="404"/>
      <c r="F42" s="404"/>
      <c r="G42" s="404"/>
      <c r="H42" s="405"/>
    </row>
    <row r="43" spans="4:8" x14ac:dyDescent="0.2">
      <c r="D43" s="403"/>
      <c r="E43" s="404"/>
      <c r="F43" s="404"/>
      <c r="G43" s="404"/>
      <c r="H43" s="405"/>
    </row>
    <row r="44" spans="4:8" x14ac:dyDescent="0.2">
      <c r="D44" s="403"/>
      <c r="E44" s="404"/>
      <c r="F44" s="404"/>
      <c r="G44" s="404"/>
      <c r="H44" s="405"/>
    </row>
    <row r="45" spans="4:8" ht="18" x14ac:dyDescent="0.25">
      <c r="D45" s="415"/>
      <c r="E45" s="416"/>
      <c r="F45" s="416"/>
      <c r="G45" s="416"/>
      <c r="H45" s="417"/>
    </row>
    <row r="46" spans="4:8" ht="17.25" thickBot="1" x14ac:dyDescent="0.25">
      <c r="D46" s="418"/>
      <c r="E46" s="419"/>
      <c r="F46" s="420"/>
      <c r="G46" s="424" t="s">
        <v>257</v>
      </c>
      <c r="H46" s="425"/>
    </row>
  </sheetData>
  <mergeCells count="3">
    <mergeCell ref="D37:H37"/>
    <mergeCell ref="D38:H38"/>
    <mergeCell ref="G46:H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X104"/>
  <sheetViews>
    <sheetView showGridLines="0" zoomScale="80" zoomScaleNormal="80" workbookViewId="0">
      <pane xSplit="3" ySplit="10" topLeftCell="D28" activePane="bottomRight" state="frozen"/>
      <selection pane="bottomLeft" activeCell="A4" sqref="A4"/>
      <selection pane="topRight" activeCell="C1" sqref="C1"/>
      <selection pane="bottomRight" activeCell="E53" sqref="E53"/>
    </sheetView>
  </sheetViews>
  <sheetFormatPr defaultColWidth="11.43359375" defaultRowHeight="15" x14ac:dyDescent="0.2"/>
  <cols>
    <col min="1" max="1" width="2.82421875" style="1" customWidth="1"/>
    <col min="2" max="2" width="18.83203125" style="1" customWidth="1"/>
    <col min="3" max="3" width="29.59375" style="1" customWidth="1"/>
    <col min="4" max="4" width="16.140625" style="1" customWidth="1"/>
    <col min="5" max="5" width="17.484375" style="1" customWidth="1"/>
    <col min="6" max="6" width="17.21875" style="1" customWidth="1"/>
    <col min="7" max="7" width="16.27734375" style="1" customWidth="1"/>
    <col min="8" max="9" width="16.140625" style="1" customWidth="1"/>
    <col min="10" max="10" width="16.6796875" style="1" customWidth="1"/>
    <col min="11" max="15" width="20.04296875" style="1" customWidth="1"/>
    <col min="16" max="16" width="28.515625" style="1" customWidth="1"/>
    <col min="17" max="17" width="15.87109375" style="1" customWidth="1"/>
    <col min="18" max="18" width="16.6796875" style="62" customWidth="1"/>
    <col min="19" max="19" width="13.71875" style="1" customWidth="1"/>
    <col min="20" max="20" width="36.3203125" style="1" customWidth="1"/>
    <col min="21" max="21" width="20.4453125" style="1" customWidth="1"/>
    <col min="22" max="22" width="9.14453125" style="1" customWidth="1"/>
    <col min="23" max="23" width="16.54296875" style="1" customWidth="1"/>
    <col min="24" max="24" width="14.2578125" style="1" customWidth="1"/>
    <col min="25" max="16384" width="11.43359375" style="1"/>
  </cols>
  <sheetData>
    <row r="3" spans="2:22" ht="2.25" customHeight="1" x14ac:dyDescent="0.2"/>
    <row r="4" spans="2:22" ht="2.25" customHeight="1" x14ac:dyDescent="0.2"/>
    <row r="5" spans="2:22" ht="2.25" customHeight="1" x14ac:dyDescent="0.2"/>
    <row r="6" spans="2:22" ht="2.25" customHeight="1" thickBot="1" x14ac:dyDescent="0.25"/>
    <row r="7" spans="2:22" ht="15.75" customHeight="1" x14ac:dyDescent="0.2">
      <c r="B7" s="436"/>
      <c r="C7" s="437"/>
      <c r="D7" s="448" t="s">
        <v>42</v>
      </c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50"/>
    </row>
    <row r="8" spans="2:22" ht="16.5" customHeight="1" x14ac:dyDescent="0.2">
      <c r="B8" s="438"/>
      <c r="C8" s="439"/>
      <c r="D8" s="427" t="s">
        <v>6</v>
      </c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9"/>
      <c r="S8" s="26"/>
    </row>
    <row r="9" spans="2:22" ht="16.5" customHeight="1" thickBot="1" x14ac:dyDescent="0.25">
      <c r="B9" s="438"/>
      <c r="C9" s="439"/>
      <c r="D9" s="430" t="s">
        <v>79</v>
      </c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2"/>
    </row>
    <row r="10" spans="2:22" ht="35.25" customHeight="1" thickBot="1" x14ac:dyDescent="0.25">
      <c r="B10" s="440"/>
      <c r="C10" s="441"/>
      <c r="D10" s="2" t="s">
        <v>19</v>
      </c>
      <c r="E10" s="2" t="s">
        <v>20</v>
      </c>
      <c r="F10" s="2" t="s">
        <v>21</v>
      </c>
      <c r="G10" s="2" t="s">
        <v>23</v>
      </c>
      <c r="H10" s="2" t="s">
        <v>74</v>
      </c>
      <c r="I10" s="2" t="s">
        <v>83</v>
      </c>
      <c r="J10" s="2" t="s">
        <v>89</v>
      </c>
      <c r="K10" s="2" t="s">
        <v>195</v>
      </c>
      <c r="L10" s="2" t="s">
        <v>198</v>
      </c>
      <c r="M10" s="2" t="s">
        <v>201</v>
      </c>
      <c r="N10" s="2" t="s">
        <v>211</v>
      </c>
      <c r="O10" s="2" t="s">
        <v>214</v>
      </c>
      <c r="P10" s="2" t="s">
        <v>10</v>
      </c>
    </row>
    <row r="11" spans="2:22" ht="15.75" hidden="1" customHeight="1" x14ac:dyDescent="0.2">
      <c r="B11" s="23" t="s">
        <v>5</v>
      </c>
      <c r="C11" s="17" t="s">
        <v>0</v>
      </c>
      <c r="D11" s="3"/>
      <c r="E11" s="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0">
        <f>SUM(D11:E11)</f>
        <v>0</v>
      </c>
    </row>
    <row r="12" spans="2:22" x14ac:dyDescent="0.2">
      <c r="B12" s="434" t="s">
        <v>7</v>
      </c>
      <c r="C12" s="104" t="s">
        <v>46</v>
      </c>
      <c r="D12" s="101">
        <v>278098.40000000002</v>
      </c>
      <c r="E12" s="35">
        <v>855640.61</v>
      </c>
      <c r="F12" s="36">
        <v>399802.25</v>
      </c>
      <c r="G12" s="35">
        <v>151661.671</v>
      </c>
      <c r="H12" s="35">
        <v>403866.33</v>
      </c>
      <c r="I12" s="35">
        <v>985809.81299999997</v>
      </c>
      <c r="J12" s="35">
        <v>303523.24</v>
      </c>
      <c r="K12" s="35">
        <v>529273.31999999995</v>
      </c>
      <c r="L12" s="35">
        <v>80582.626999999993</v>
      </c>
      <c r="M12" s="35">
        <v>801124.82400000002</v>
      </c>
      <c r="N12" s="35">
        <v>1421863.31</v>
      </c>
      <c r="O12" s="35">
        <v>200988.89</v>
      </c>
      <c r="P12" s="37" t="s">
        <v>63</v>
      </c>
      <c r="Q12" s="44">
        <f>SUM(D12:P12)/1000</f>
        <v>6412.2352849999988</v>
      </c>
      <c r="R12" s="72"/>
    </row>
    <row r="13" spans="2:22" x14ac:dyDescent="0.2">
      <c r="B13" s="435"/>
      <c r="C13" s="105" t="s">
        <v>47</v>
      </c>
      <c r="D13" s="102">
        <v>9.3000000000000007</v>
      </c>
      <c r="E13" s="18">
        <v>2.5099999999999998</v>
      </c>
      <c r="F13" s="19">
        <v>13.18</v>
      </c>
      <c r="G13" s="18">
        <v>0</v>
      </c>
      <c r="H13" s="18">
        <v>8.57</v>
      </c>
      <c r="I13" s="18">
        <v>0</v>
      </c>
      <c r="J13" s="18">
        <v>0</v>
      </c>
      <c r="K13" s="18">
        <v>0</v>
      </c>
      <c r="L13" s="18">
        <v>0</v>
      </c>
      <c r="M13" s="18">
        <v>151.22999999999999</v>
      </c>
      <c r="N13" s="18">
        <v>0</v>
      </c>
      <c r="O13" s="18">
        <v>0</v>
      </c>
      <c r="P13" s="38" t="s">
        <v>64</v>
      </c>
      <c r="Q13" s="45">
        <f>SUM(D13:P13)/1000</f>
        <v>0.18478999999999998</v>
      </c>
      <c r="R13" s="72"/>
      <c r="T13" s="65"/>
      <c r="U13" s="65"/>
      <c r="V13" s="65"/>
    </row>
    <row r="14" spans="2:22" x14ac:dyDescent="0.2">
      <c r="B14" s="435"/>
      <c r="C14" s="106" t="s">
        <v>60</v>
      </c>
      <c r="D14" s="102">
        <v>1</v>
      </c>
      <c r="E14" s="18">
        <v>6703</v>
      </c>
      <c r="F14" s="19">
        <v>19810</v>
      </c>
      <c r="G14" s="18">
        <v>15008</v>
      </c>
      <c r="H14" s="18">
        <v>1310</v>
      </c>
      <c r="I14" s="18">
        <v>15</v>
      </c>
      <c r="J14" s="18">
        <v>4449</v>
      </c>
      <c r="K14" s="18">
        <v>24</v>
      </c>
      <c r="L14" s="18">
        <v>16610</v>
      </c>
      <c r="M14" s="18">
        <v>1</v>
      </c>
      <c r="N14" s="18">
        <v>0</v>
      </c>
      <c r="O14" s="18">
        <v>94</v>
      </c>
      <c r="P14" s="38" t="s">
        <v>66</v>
      </c>
      <c r="Q14" s="45">
        <f>SUM(D14:P14)</f>
        <v>64025</v>
      </c>
      <c r="R14" s="325"/>
      <c r="S14" s="326"/>
      <c r="T14" s="65"/>
      <c r="U14" s="65"/>
      <c r="V14" s="65"/>
    </row>
    <row r="15" spans="2:22" x14ac:dyDescent="0.2">
      <c r="B15" s="435"/>
      <c r="C15" s="106" t="s">
        <v>61</v>
      </c>
      <c r="D15" s="102">
        <v>0</v>
      </c>
      <c r="E15" s="18">
        <v>0</v>
      </c>
      <c r="F15" s="19">
        <v>0</v>
      </c>
      <c r="G15" s="18">
        <v>2300</v>
      </c>
      <c r="H15" s="18">
        <v>0</v>
      </c>
      <c r="I15" s="18">
        <v>0</v>
      </c>
      <c r="J15" s="18">
        <v>22.34</v>
      </c>
      <c r="K15" s="18">
        <v>4.03</v>
      </c>
      <c r="L15" s="18">
        <v>1580</v>
      </c>
      <c r="M15" s="18">
        <v>0</v>
      </c>
      <c r="N15" s="18">
        <v>17365.68</v>
      </c>
      <c r="O15" s="18">
        <v>12.403</v>
      </c>
      <c r="P15" s="38" t="s">
        <v>65</v>
      </c>
      <c r="Q15" s="45">
        <f>SUM(D15:P15)/1000</f>
        <v>21.284452999999999</v>
      </c>
      <c r="R15" s="341"/>
      <c r="S15" s="327"/>
      <c r="T15" s="65"/>
      <c r="U15" s="65"/>
      <c r="V15" s="65"/>
    </row>
    <row r="16" spans="2:22" x14ac:dyDescent="0.2">
      <c r="B16" s="435"/>
      <c r="C16" s="107" t="s">
        <v>50</v>
      </c>
      <c r="D16" s="58">
        <v>40.97</v>
      </c>
      <c r="E16" s="57">
        <v>22452.705000000002</v>
      </c>
      <c r="F16" s="58">
        <v>0</v>
      </c>
      <c r="G16" s="56">
        <v>0</v>
      </c>
      <c r="H16" s="56">
        <v>907.18499999999995</v>
      </c>
      <c r="I16" s="56">
        <v>5279.81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9" t="s">
        <v>58</v>
      </c>
      <c r="Q16" s="60">
        <v>63.230053892000001</v>
      </c>
      <c r="R16" s="343"/>
      <c r="S16" s="344"/>
      <c r="T16" s="65"/>
      <c r="U16" s="65"/>
      <c r="V16" s="65"/>
    </row>
    <row r="17" spans="2:24" x14ac:dyDescent="0.2">
      <c r="B17" s="435"/>
      <c r="C17" s="107" t="s">
        <v>24</v>
      </c>
      <c r="D17" s="58">
        <v>108414.1</v>
      </c>
      <c r="E17" s="61">
        <v>117535.09</v>
      </c>
      <c r="F17" s="58">
        <v>197615.5</v>
      </c>
      <c r="G17" s="56">
        <v>252565.45</v>
      </c>
      <c r="H17" s="56">
        <v>115581.62699999999</v>
      </c>
      <c r="I17" s="56">
        <v>180303.527</v>
      </c>
      <c r="J17" s="56">
        <v>441708.93199999997</v>
      </c>
      <c r="K17" s="56">
        <v>3888.1060000000002</v>
      </c>
      <c r="L17" s="56">
        <v>355894.61900000001</v>
      </c>
      <c r="M17" s="56">
        <v>7298.4250000000002</v>
      </c>
      <c r="N17" s="56">
        <v>139195.1</v>
      </c>
      <c r="O17" s="56">
        <v>22014.61</v>
      </c>
      <c r="P17" s="59" t="s">
        <v>67</v>
      </c>
      <c r="Q17" s="60">
        <v>4281.4103993856797</v>
      </c>
      <c r="R17" s="345"/>
      <c r="S17" s="377"/>
      <c r="T17" s="48"/>
    </row>
    <row r="18" spans="2:24" x14ac:dyDescent="0.2">
      <c r="B18" s="435"/>
      <c r="C18" s="108" t="s">
        <v>62</v>
      </c>
      <c r="D18" s="54">
        <f>SUM(D16:D17)</f>
        <v>108455.07</v>
      </c>
      <c r="E18" s="53">
        <f>SUM(E16:E17)</f>
        <v>139987.79499999998</v>
      </c>
      <c r="F18" s="54">
        <f>SUM(F17)</f>
        <v>197615.5</v>
      </c>
      <c r="G18" s="53">
        <v>252565.45</v>
      </c>
      <c r="H18" s="69">
        <f>SUM(H16:H17)</f>
        <v>116488.81199999999</v>
      </c>
      <c r="I18" s="69">
        <f>SUM(I16:I17)</f>
        <v>185583.337</v>
      </c>
      <c r="J18" s="69">
        <f>SUM(J17)</f>
        <v>441708.93199999997</v>
      </c>
      <c r="K18" s="69">
        <f>SUM(K16:K17)</f>
        <v>3888.1060000000002</v>
      </c>
      <c r="L18" s="69">
        <v>355894.61900000001</v>
      </c>
      <c r="M18" s="69">
        <f>M17</f>
        <v>7298.4250000000002</v>
      </c>
      <c r="N18" s="69">
        <f>N17</f>
        <v>139195.1</v>
      </c>
      <c r="O18" s="69">
        <v>22014.61</v>
      </c>
      <c r="P18" s="68" t="s">
        <v>68</v>
      </c>
      <c r="Q18" s="55">
        <f>SUM(Q16:Q17)</f>
        <v>4344.6404532776796</v>
      </c>
      <c r="R18" s="374"/>
      <c r="S18" s="377">
        <v>1970.7</v>
      </c>
      <c r="T18" s="48"/>
    </row>
    <row r="19" spans="2:24" ht="15.75" x14ac:dyDescent="0.2">
      <c r="B19" s="435"/>
      <c r="C19" s="109" t="s">
        <v>57</v>
      </c>
      <c r="D19" s="21">
        <v>43</v>
      </c>
      <c r="E19" s="20">
        <v>0</v>
      </c>
      <c r="F19" s="21">
        <v>2</v>
      </c>
      <c r="G19" s="20">
        <v>3</v>
      </c>
      <c r="H19" s="20">
        <v>3</v>
      </c>
      <c r="I19" s="20">
        <v>33</v>
      </c>
      <c r="J19" s="20">
        <v>115</v>
      </c>
      <c r="K19" s="20">
        <v>0</v>
      </c>
      <c r="L19" s="20">
        <v>299</v>
      </c>
      <c r="M19" s="20">
        <v>1</v>
      </c>
      <c r="N19" s="20">
        <v>0</v>
      </c>
      <c r="O19" s="20">
        <v>0</v>
      </c>
      <c r="P19" s="39" t="s">
        <v>69</v>
      </c>
      <c r="Q19" s="46">
        <f>SUM(D19:P19)</f>
        <v>499</v>
      </c>
      <c r="R19" s="375"/>
      <c r="S19" s="376"/>
      <c r="T19" s="27"/>
      <c r="U19" s="26"/>
    </row>
    <row r="20" spans="2:24" x14ac:dyDescent="0.2">
      <c r="B20" s="435"/>
      <c r="C20" s="110" t="s">
        <v>25</v>
      </c>
      <c r="D20" s="34">
        <v>540.95000000000005</v>
      </c>
      <c r="E20" s="33">
        <v>1114.9010000000001</v>
      </c>
      <c r="F20" s="34">
        <v>793.63499999999999</v>
      </c>
      <c r="G20" s="33">
        <v>731.21500000000003</v>
      </c>
      <c r="H20" s="33">
        <v>354.96</v>
      </c>
      <c r="I20" s="33">
        <v>366.18</v>
      </c>
      <c r="J20" s="33">
        <v>186.09700000000001</v>
      </c>
      <c r="K20" s="33">
        <v>24.06</v>
      </c>
      <c r="L20" s="33">
        <v>342.93200000000002</v>
      </c>
      <c r="M20" s="33">
        <v>332.73500000000001</v>
      </c>
      <c r="N20" s="33">
        <v>800.79</v>
      </c>
      <c r="O20" s="33">
        <v>178.39</v>
      </c>
      <c r="P20" s="40" t="s">
        <v>70</v>
      </c>
      <c r="Q20" s="47">
        <f>SUM(D20:P20)/1000</f>
        <v>5.766845</v>
      </c>
      <c r="R20" s="339"/>
      <c r="S20" s="376"/>
      <c r="T20" s="24"/>
      <c r="U20" s="24"/>
      <c r="V20" s="24"/>
      <c r="W20" s="24"/>
      <c r="X20" s="24"/>
    </row>
    <row r="21" spans="2:24" x14ac:dyDescent="0.2">
      <c r="B21" s="387"/>
      <c r="C21" s="111" t="s">
        <v>51</v>
      </c>
      <c r="D21" s="103">
        <v>0</v>
      </c>
      <c r="E21" s="51">
        <v>179</v>
      </c>
      <c r="F21" s="34">
        <v>0</v>
      </c>
      <c r="G21" s="33">
        <v>0</v>
      </c>
      <c r="H21" s="33">
        <v>386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40" t="s">
        <v>54</v>
      </c>
      <c r="Q21" s="47">
        <f>SUM(D21:P21)</f>
        <v>565</v>
      </c>
      <c r="R21" s="339"/>
      <c r="S21" s="376"/>
      <c r="T21" s="49"/>
      <c r="U21" s="49"/>
      <c r="V21" s="49"/>
      <c r="W21" s="49"/>
      <c r="X21" s="49"/>
    </row>
    <row r="22" spans="2:24" x14ac:dyDescent="0.2">
      <c r="B22" s="387"/>
      <c r="C22" s="111" t="s">
        <v>52</v>
      </c>
      <c r="D22" s="103">
        <v>0</v>
      </c>
      <c r="E22" s="51">
        <v>0</v>
      </c>
      <c r="F22" s="34">
        <v>197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40" t="s">
        <v>55</v>
      </c>
      <c r="Q22" s="47">
        <f>SUM(D22:P22)</f>
        <v>197</v>
      </c>
      <c r="R22" s="328"/>
      <c r="S22" s="376"/>
      <c r="T22" s="49"/>
      <c r="U22" s="49"/>
      <c r="V22" s="49"/>
      <c r="W22" s="49"/>
      <c r="X22" s="49"/>
    </row>
    <row r="23" spans="2:24" x14ac:dyDescent="0.2">
      <c r="B23" s="387"/>
      <c r="C23" s="111" t="s">
        <v>53</v>
      </c>
      <c r="D23" s="103">
        <v>0</v>
      </c>
      <c r="E23" s="51">
        <v>0</v>
      </c>
      <c r="F23" s="34">
        <v>20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40" t="s">
        <v>56</v>
      </c>
      <c r="Q23" s="47">
        <f>SUM(D23:P23)</f>
        <v>20</v>
      </c>
      <c r="R23" s="328"/>
      <c r="S23" s="326"/>
      <c r="T23" s="49"/>
      <c r="U23" s="49"/>
      <c r="V23" s="49"/>
      <c r="W23" s="49"/>
      <c r="X23" s="49"/>
    </row>
    <row r="24" spans="2:24" x14ac:dyDescent="0.2">
      <c r="B24" s="387"/>
      <c r="C24" s="116" t="s">
        <v>26</v>
      </c>
      <c r="D24" s="117">
        <v>220.88</v>
      </c>
      <c r="E24" s="118">
        <v>87391.33</v>
      </c>
      <c r="F24" s="119">
        <v>1447.05</v>
      </c>
      <c r="G24" s="120">
        <v>15732.199000000001</v>
      </c>
      <c r="H24" s="120">
        <v>32862.32</v>
      </c>
      <c r="I24" s="120">
        <v>579863.63</v>
      </c>
      <c r="J24" s="120">
        <v>5429.5780000000004</v>
      </c>
      <c r="K24" s="120">
        <v>43.917999999999999</v>
      </c>
      <c r="L24" s="120">
        <v>178729.46</v>
      </c>
      <c r="M24" s="120">
        <v>131.51900000000001</v>
      </c>
      <c r="N24" s="120">
        <v>2.72</v>
      </c>
      <c r="O24" s="120">
        <v>277452.49</v>
      </c>
      <c r="P24" s="121" t="s">
        <v>71</v>
      </c>
      <c r="Q24" s="122">
        <f>SUM(D24:P24)/1000</f>
        <v>1179.3070939999998</v>
      </c>
      <c r="R24" s="74"/>
      <c r="T24" s="24"/>
      <c r="U24" s="24"/>
      <c r="V24" s="24"/>
      <c r="W24" s="24"/>
      <c r="X24" s="24"/>
    </row>
    <row r="25" spans="2:24" ht="15.75" thickBot="1" x14ac:dyDescent="0.25">
      <c r="B25" s="388"/>
      <c r="C25" s="123" t="s">
        <v>27</v>
      </c>
      <c r="D25" s="124">
        <v>2731</v>
      </c>
      <c r="E25" s="125">
        <v>9</v>
      </c>
      <c r="F25" s="126">
        <v>424</v>
      </c>
      <c r="G25" s="125">
        <v>8229</v>
      </c>
      <c r="H25" s="125">
        <v>386</v>
      </c>
      <c r="I25" s="125">
        <v>19</v>
      </c>
      <c r="J25" s="125">
        <v>0</v>
      </c>
      <c r="K25" s="289">
        <v>3</v>
      </c>
      <c r="L25" s="289">
        <v>300</v>
      </c>
      <c r="M25" s="289">
        <v>0</v>
      </c>
      <c r="N25" s="289">
        <v>934</v>
      </c>
      <c r="O25" s="289">
        <v>0</v>
      </c>
      <c r="P25" s="127" t="s">
        <v>72</v>
      </c>
      <c r="Q25" s="128">
        <f>SUM(D25:P25)</f>
        <v>13035</v>
      </c>
      <c r="R25" s="74"/>
      <c r="T25" s="24"/>
      <c r="U25" s="24"/>
      <c r="V25" s="24"/>
      <c r="W25" s="24"/>
      <c r="X25" s="24"/>
    </row>
    <row r="26" spans="2:24" ht="18.75" thickBot="1" x14ac:dyDescent="0.3">
      <c r="B26" s="23"/>
      <c r="C26" s="395" t="s">
        <v>28</v>
      </c>
      <c r="D26" s="396" t="s">
        <v>48</v>
      </c>
      <c r="E26" s="397" t="s">
        <v>49</v>
      </c>
      <c r="F26" s="397" t="s">
        <v>59</v>
      </c>
      <c r="G26" s="397" t="s">
        <v>44</v>
      </c>
      <c r="H26" s="397" t="s">
        <v>88</v>
      </c>
      <c r="I26" s="397"/>
      <c r="J26" s="397"/>
      <c r="K26" s="397"/>
      <c r="L26" s="397"/>
      <c r="M26" s="397"/>
      <c r="N26" s="397"/>
      <c r="O26" s="397"/>
      <c r="P26" s="398"/>
      <c r="Q26" s="399">
        <f>Q12+Q13+Q15+S18+Q20</f>
        <v>8410.1713729999992</v>
      </c>
      <c r="R26" s="74"/>
      <c r="T26" s="24"/>
      <c r="U26" s="24"/>
      <c r="V26" s="24"/>
      <c r="W26" s="71"/>
      <c r="X26" s="24"/>
    </row>
    <row r="27" spans="2:24" ht="15.75" thickBot="1" x14ac:dyDescent="0.25">
      <c r="B27" s="389"/>
      <c r="C27" s="71"/>
      <c r="D27" s="71"/>
      <c r="E27" s="71"/>
      <c r="F27" s="71"/>
      <c r="G27" s="71"/>
      <c r="H27" s="71"/>
      <c r="I27" s="132"/>
      <c r="J27" s="152"/>
      <c r="K27" s="276"/>
      <c r="L27" s="292"/>
      <c r="M27" s="302"/>
      <c r="N27" s="321"/>
      <c r="O27" s="340"/>
      <c r="P27" s="71"/>
      <c r="Q27" s="71"/>
      <c r="T27" s="25"/>
      <c r="U27" s="25"/>
      <c r="V27" s="25"/>
      <c r="W27" s="71"/>
      <c r="X27" s="25"/>
    </row>
    <row r="28" spans="2:24" x14ac:dyDescent="0.2">
      <c r="B28" s="434" t="s">
        <v>4</v>
      </c>
      <c r="C28" s="114" t="s">
        <v>1</v>
      </c>
      <c r="D28" s="156">
        <v>1449405.85</v>
      </c>
      <c r="E28" s="52">
        <v>667155.06000000006</v>
      </c>
      <c r="F28" s="52">
        <v>2504240.5499999998</v>
      </c>
      <c r="G28" s="52">
        <v>985681.5</v>
      </c>
      <c r="H28" s="52">
        <v>2091606.43</v>
      </c>
      <c r="I28" s="52">
        <v>1280147.8</v>
      </c>
      <c r="J28" s="52">
        <v>1271746.81</v>
      </c>
      <c r="K28" s="52">
        <v>586846.5</v>
      </c>
      <c r="L28" s="52">
        <v>415216.6</v>
      </c>
      <c r="M28" s="52">
        <v>2877735.01</v>
      </c>
      <c r="N28" s="52">
        <v>1365598.28</v>
      </c>
      <c r="O28" s="281">
        <v>1100578.6499999999</v>
      </c>
      <c r="P28" s="164">
        <f t="shared" ref="P28:P42" si="0">SUM(D28:O28)</f>
        <v>16595959.039999999</v>
      </c>
      <c r="R28" s="63"/>
      <c r="T28" s="174"/>
      <c r="U28" s="24"/>
      <c r="V28" s="24"/>
      <c r="W28" s="71"/>
      <c r="X28" s="24"/>
    </row>
    <row r="29" spans="2:24" x14ac:dyDescent="0.2">
      <c r="B29" s="435"/>
      <c r="C29" s="154" t="s">
        <v>2</v>
      </c>
      <c r="D29" s="157">
        <v>358279</v>
      </c>
      <c r="E29" s="6">
        <v>1093</v>
      </c>
      <c r="F29" s="6">
        <v>8781.1</v>
      </c>
      <c r="G29" s="6">
        <v>1224</v>
      </c>
      <c r="H29" s="6">
        <v>27090</v>
      </c>
      <c r="I29" s="6">
        <v>1700151.64</v>
      </c>
      <c r="J29" s="6">
        <v>3756</v>
      </c>
      <c r="K29" s="6">
        <v>190534</v>
      </c>
      <c r="L29" s="6">
        <v>3473</v>
      </c>
      <c r="M29" s="6">
        <v>110471.5</v>
      </c>
      <c r="N29" s="6">
        <v>47359</v>
      </c>
      <c r="O29" s="282">
        <v>910</v>
      </c>
      <c r="P29" s="165">
        <f t="shared" si="0"/>
        <v>2453122.2399999998</v>
      </c>
      <c r="R29" s="247"/>
      <c r="S29" s="250"/>
      <c r="T29" s="71"/>
      <c r="U29" s="71"/>
      <c r="V29" s="71"/>
      <c r="W29" s="71"/>
      <c r="X29" s="24"/>
    </row>
    <row r="30" spans="2:24" x14ac:dyDescent="0.2">
      <c r="B30" s="435"/>
      <c r="C30" s="100" t="s">
        <v>3</v>
      </c>
      <c r="D30" s="158">
        <v>105</v>
      </c>
      <c r="E30" s="7">
        <v>60</v>
      </c>
      <c r="F30" s="7">
        <v>60</v>
      </c>
      <c r="G30" s="7">
        <v>5</v>
      </c>
      <c r="H30" s="7">
        <v>578550</v>
      </c>
      <c r="I30" s="7">
        <v>80</v>
      </c>
      <c r="J30" s="7">
        <v>0</v>
      </c>
      <c r="K30" s="7">
        <v>0</v>
      </c>
      <c r="L30" s="7">
        <v>470</v>
      </c>
      <c r="M30" s="7">
        <v>320</v>
      </c>
      <c r="N30" s="7">
        <v>250</v>
      </c>
      <c r="O30" s="283">
        <v>0</v>
      </c>
      <c r="P30" s="166">
        <f t="shared" si="0"/>
        <v>579900</v>
      </c>
      <c r="R30" s="259"/>
      <c r="T30" s="71"/>
      <c r="U30" s="71"/>
      <c r="V30" s="71"/>
      <c r="W30" s="24"/>
      <c r="X30" s="24"/>
    </row>
    <row r="31" spans="2:24" x14ac:dyDescent="0.2">
      <c r="B31" s="435"/>
      <c r="C31" s="100" t="s">
        <v>22</v>
      </c>
      <c r="D31" s="157">
        <v>0</v>
      </c>
      <c r="E31" s="6">
        <v>850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50</v>
      </c>
      <c r="M31" s="6">
        <v>0</v>
      </c>
      <c r="N31" s="6">
        <v>0</v>
      </c>
      <c r="O31" s="282">
        <v>0</v>
      </c>
      <c r="P31" s="165">
        <f t="shared" si="0"/>
        <v>900</v>
      </c>
      <c r="R31" s="259"/>
      <c r="T31" s="433"/>
      <c r="U31" s="433"/>
      <c r="V31" s="433"/>
      <c r="W31" s="24"/>
      <c r="X31" s="24"/>
    </row>
    <row r="32" spans="2:24" x14ac:dyDescent="0.2">
      <c r="B32" s="435"/>
      <c r="C32" s="100" t="s">
        <v>93</v>
      </c>
      <c r="D32" s="158">
        <v>200</v>
      </c>
      <c r="E32" s="7">
        <v>53887</v>
      </c>
      <c r="F32" s="7">
        <v>0</v>
      </c>
      <c r="G32" s="7">
        <v>0</v>
      </c>
      <c r="H32" s="7">
        <v>500</v>
      </c>
      <c r="I32" s="7">
        <v>200</v>
      </c>
      <c r="J32" s="7">
        <v>0</v>
      </c>
      <c r="K32" s="7">
        <v>0</v>
      </c>
      <c r="L32" s="7">
        <v>0</v>
      </c>
      <c r="M32" s="7">
        <v>318000</v>
      </c>
      <c r="N32" s="7">
        <v>30100</v>
      </c>
      <c r="O32" s="283">
        <v>0</v>
      </c>
      <c r="P32" s="166">
        <f t="shared" si="0"/>
        <v>402887</v>
      </c>
      <c r="R32" s="26"/>
      <c r="T32" s="433"/>
      <c r="U32" s="433"/>
      <c r="V32" s="71"/>
      <c r="W32" s="24"/>
      <c r="X32" s="24"/>
    </row>
    <row r="33" spans="2:24" x14ac:dyDescent="0.2">
      <c r="B33" s="435"/>
      <c r="C33" s="100" t="s">
        <v>92</v>
      </c>
      <c r="D33" s="159">
        <v>520</v>
      </c>
      <c r="E33" s="8">
        <v>17735</v>
      </c>
      <c r="F33" s="8">
        <v>200</v>
      </c>
      <c r="G33" s="8">
        <v>3</v>
      </c>
      <c r="H33" s="8">
        <v>1</v>
      </c>
      <c r="I33" s="8">
        <v>2810</v>
      </c>
      <c r="J33" s="8">
        <v>3560</v>
      </c>
      <c r="K33" s="8">
        <v>0</v>
      </c>
      <c r="L33" s="8">
        <v>31</v>
      </c>
      <c r="M33" s="8">
        <v>0</v>
      </c>
      <c r="N33" s="8">
        <v>2525</v>
      </c>
      <c r="O33" s="284">
        <v>560</v>
      </c>
      <c r="P33" s="165">
        <f t="shared" si="0"/>
        <v>27945</v>
      </c>
      <c r="R33" s="26"/>
      <c r="T33" s="71"/>
      <c r="U33" s="71"/>
      <c r="V33" s="71"/>
      <c r="W33" s="24"/>
      <c r="X33" s="24"/>
    </row>
    <row r="34" spans="2:24" x14ac:dyDescent="0.2">
      <c r="B34" s="435"/>
      <c r="C34" s="100" t="s">
        <v>8</v>
      </c>
      <c r="D34" s="158">
        <v>0</v>
      </c>
      <c r="E34" s="7">
        <v>31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45</v>
      </c>
      <c r="N34" s="7">
        <v>20</v>
      </c>
      <c r="O34" s="283">
        <v>0</v>
      </c>
      <c r="P34" s="166">
        <f t="shared" si="0"/>
        <v>96</v>
      </c>
      <c r="R34" s="324"/>
      <c r="T34" s="71"/>
      <c r="U34" s="71"/>
      <c r="V34" s="71"/>
      <c r="W34" s="24"/>
      <c r="X34" s="24"/>
    </row>
    <row r="35" spans="2:24" x14ac:dyDescent="0.2">
      <c r="B35" s="435"/>
      <c r="C35" s="100" t="s">
        <v>91</v>
      </c>
      <c r="D35" s="160">
        <v>2000</v>
      </c>
      <c r="E35" s="80">
        <v>411500</v>
      </c>
      <c r="F35" s="80">
        <v>1300</v>
      </c>
      <c r="G35" s="80">
        <v>11</v>
      </c>
      <c r="H35" s="80">
        <v>0</v>
      </c>
      <c r="I35" s="80">
        <v>61000</v>
      </c>
      <c r="J35" s="80">
        <v>129000</v>
      </c>
      <c r="K35" s="80">
        <v>2150</v>
      </c>
      <c r="L35" s="80">
        <v>10000</v>
      </c>
      <c r="M35" s="80">
        <v>240005</v>
      </c>
      <c r="N35" s="80">
        <v>5000</v>
      </c>
      <c r="O35" s="285">
        <v>0</v>
      </c>
      <c r="P35" s="167">
        <f t="shared" si="0"/>
        <v>861966</v>
      </c>
      <c r="R35" s="324"/>
      <c r="T35" s="71"/>
      <c r="U35" s="24"/>
      <c r="V35" s="24"/>
      <c r="W35" s="24"/>
      <c r="X35" s="24"/>
    </row>
    <row r="36" spans="2:24" x14ac:dyDescent="0.2">
      <c r="B36" s="387"/>
      <c r="C36" s="100" t="s">
        <v>81</v>
      </c>
      <c r="D36" s="158">
        <v>0</v>
      </c>
      <c r="E36" s="7">
        <v>0</v>
      </c>
      <c r="F36" s="7">
        <v>0</v>
      </c>
      <c r="G36" s="7">
        <v>0</v>
      </c>
      <c r="H36" s="7">
        <v>4640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283">
        <v>0</v>
      </c>
      <c r="P36" s="166">
        <f t="shared" si="0"/>
        <v>4640</v>
      </c>
      <c r="R36" s="331"/>
      <c r="T36" s="71"/>
      <c r="U36" s="71"/>
      <c r="V36" s="71"/>
      <c r="W36" s="71"/>
      <c r="X36" s="71"/>
    </row>
    <row r="37" spans="2:24" x14ac:dyDescent="0.2">
      <c r="B37" s="387"/>
      <c r="C37" s="100" t="s">
        <v>84</v>
      </c>
      <c r="D37" s="161">
        <v>0</v>
      </c>
      <c r="E37" s="134">
        <v>0</v>
      </c>
      <c r="F37" s="134">
        <v>0</v>
      </c>
      <c r="G37" s="134">
        <v>0</v>
      </c>
      <c r="H37" s="134">
        <v>0</v>
      </c>
      <c r="I37" s="134">
        <v>20</v>
      </c>
      <c r="J37" s="134">
        <v>0</v>
      </c>
      <c r="K37" s="134">
        <v>0</v>
      </c>
      <c r="L37" s="134">
        <v>0</v>
      </c>
      <c r="M37" s="134">
        <v>0</v>
      </c>
      <c r="N37" s="134">
        <v>8</v>
      </c>
      <c r="O37" s="286">
        <v>0</v>
      </c>
      <c r="P37" s="168">
        <f t="shared" si="0"/>
        <v>28</v>
      </c>
      <c r="R37" s="62">
        <v>4344.6404532774604</v>
      </c>
      <c r="T37" s="132"/>
      <c r="U37" s="132"/>
      <c r="V37" s="132"/>
      <c r="W37" s="132"/>
      <c r="X37" s="132"/>
    </row>
    <row r="38" spans="2:24" x14ac:dyDescent="0.2">
      <c r="B38" s="387"/>
      <c r="C38" s="100" t="s">
        <v>90</v>
      </c>
      <c r="D38" s="162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20</v>
      </c>
      <c r="J38" s="290">
        <v>0</v>
      </c>
      <c r="K38" s="290">
        <v>0</v>
      </c>
      <c r="L38" s="290">
        <v>3</v>
      </c>
      <c r="M38" s="290">
        <v>0</v>
      </c>
      <c r="N38" s="290">
        <v>0</v>
      </c>
      <c r="O38" s="163">
        <v>20</v>
      </c>
      <c r="P38" s="169">
        <f t="shared" si="0"/>
        <v>43</v>
      </c>
      <c r="R38" s="297"/>
      <c r="S38" s="297"/>
      <c r="T38" s="152"/>
      <c r="U38" s="152"/>
      <c r="V38" s="152"/>
      <c r="W38" s="152"/>
      <c r="X38" s="152"/>
    </row>
    <row r="39" spans="2:24" x14ac:dyDescent="0.2">
      <c r="B39" s="387"/>
      <c r="C39" s="100" t="s">
        <v>85</v>
      </c>
      <c r="D39" s="159">
        <v>0</v>
      </c>
      <c r="E39" s="8">
        <v>0</v>
      </c>
      <c r="F39" s="8">
        <v>0</v>
      </c>
      <c r="G39" s="8">
        <v>0</v>
      </c>
      <c r="H39" s="8">
        <v>0</v>
      </c>
      <c r="I39" s="8">
        <v>1116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284">
        <v>0</v>
      </c>
      <c r="P39" s="165">
        <f t="shared" si="0"/>
        <v>1116</v>
      </c>
      <c r="T39" s="132"/>
      <c r="U39" s="132"/>
      <c r="V39" s="132"/>
      <c r="W39" s="132"/>
      <c r="X39" s="132"/>
    </row>
    <row r="40" spans="2:24" x14ac:dyDescent="0.2">
      <c r="B40" s="387"/>
      <c r="C40" s="100" t="s">
        <v>86</v>
      </c>
      <c r="D40" s="158">
        <v>0</v>
      </c>
      <c r="E40" s="7">
        <v>0</v>
      </c>
      <c r="F40" s="7">
        <v>5</v>
      </c>
      <c r="G40" s="7">
        <v>0</v>
      </c>
      <c r="H40" s="7">
        <v>0</v>
      </c>
      <c r="I40" s="7">
        <v>110</v>
      </c>
      <c r="J40" s="7">
        <v>2000</v>
      </c>
      <c r="K40" s="7">
        <v>0</v>
      </c>
      <c r="L40" s="7">
        <v>0</v>
      </c>
      <c r="M40" s="7">
        <v>0</v>
      </c>
      <c r="N40" s="7">
        <v>0</v>
      </c>
      <c r="O40" s="283">
        <v>0</v>
      </c>
      <c r="P40" s="166">
        <f t="shared" si="0"/>
        <v>2115</v>
      </c>
      <c r="T40" s="132"/>
      <c r="U40" s="132"/>
      <c r="V40" s="132"/>
      <c r="W40" s="132"/>
      <c r="X40" s="132"/>
    </row>
    <row r="41" spans="2:24" x14ac:dyDescent="0.2">
      <c r="B41" s="387"/>
      <c r="C41" s="129" t="s">
        <v>203</v>
      </c>
      <c r="D41" s="16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1000</v>
      </c>
      <c r="N41" s="80">
        <v>0</v>
      </c>
      <c r="O41" s="285">
        <v>0</v>
      </c>
      <c r="P41" s="322">
        <f t="shared" si="0"/>
        <v>1000</v>
      </c>
      <c r="T41" s="312"/>
      <c r="U41" s="312"/>
      <c r="V41" s="312"/>
      <c r="W41" s="312"/>
      <c r="X41" s="312"/>
    </row>
    <row r="42" spans="2:24" ht="15.75" thickBot="1" x14ac:dyDescent="0.25">
      <c r="B42" s="387"/>
      <c r="C42" s="155" t="s">
        <v>94</v>
      </c>
      <c r="D42" s="316">
        <v>0</v>
      </c>
      <c r="E42" s="317">
        <v>0</v>
      </c>
      <c r="F42" s="317">
        <v>0</v>
      </c>
      <c r="G42" s="317">
        <v>0</v>
      </c>
      <c r="H42" s="317">
        <v>0</v>
      </c>
      <c r="I42" s="317">
        <v>0</v>
      </c>
      <c r="J42" s="317">
        <v>450</v>
      </c>
      <c r="K42" s="317">
        <v>0</v>
      </c>
      <c r="L42" s="317">
        <v>0</v>
      </c>
      <c r="M42" s="317">
        <v>0</v>
      </c>
      <c r="N42" s="317">
        <v>0</v>
      </c>
      <c r="O42" s="318">
        <v>0</v>
      </c>
      <c r="P42" s="319">
        <f t="shared" si="0"/>
        <v>450</v>
      </c>
      <c r="T42" s="152"/>
      <c r="U42" s="152"/>
      <c r="V42" s="152"/>
      <c r="W42" s="152"/>
      <c r="X42" s="152"/>
    </row>
    <row r="43" spans="2:24" ht="15.75" thickBot="1" x14ac:dyDescent="0.25">
      <c r="B43" s="390"/>
      <c r="C43" s="7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81"/>
      <c r="Q43" s="41"/>
      <c r="T43" s="71"/>
      <c r="U43" s="65"/>
      <c r="V43" s="65"/>
      <c r="W43" s="65"/>
      <c r="X43" s="65"/>
    </row>
    <row r="44" spans="2:24" ht="15.75" thickBot="1" x14ac:dyDescent="0.25">
      <c r="B44" s="390"/>
      <c r="C44" s="99" t="s">
        <v>260</v>
      </c>
      <c r="D44" s="145">
        <v>96</v>
      </c>
      <c r="E44" s="146">
        <v>97</v>
      </c>
      <c r="F44" s="146">
        <v>141</v>
      </c>
      <c r="G44" s="146">
        <v>140</v>
      </c>
      <c r="H44" s="146">
        <v>66</v>
      </c>
      <c r="I44" s="146">
        <v>99</v>
      </c>
      <c r="J44" s="146">
        <v>68</v>
      </c>
      <c r="K44" s="146">
        <v>42</v>
      </c>
      <c r="L44" s="146">
        <v>10</v>
      </c>
      <c r="M44" s="146">
        <v>47</v>
      </c>
      <c r="N44" s="146">
        <v>71</v>
      </c>
      <c r="O44" s="146">
        <v>68</v>
      </c>
      <c r="P44" s="147">
        <f t="shared" ref="P44:P56" si="1">SUM(D44:O44)</f>
        <v>945</v>
      </c>
      <c r="Q44" s="79"/>
      <c r="T44" s="71"/>
      <c r="U44" s="65"/>
      <c r="V44" s="65"/>
      <c r="W44" s="65"/>
      <c r="X44" s="65"/>
    </row>
    <row r="45" spans="2:24" ht="14.25" customHeight="1" thickBot="1" x14ac:dyDescent="0.25">
      <c r="B45" s="23"/>
      <c r="C45" s="136" t="s">
        <v>76</v>
      </c>
      <c r="D45" s="148">
        <v>1614</v>
      </c>
      <c r="E45" s="149">
        <v>1811</v>
      </c>
      <c r="F45" s="149">
        <v>1922</v>
      </c>
      <c r="G45" s="149">
        <v>1450</v>
      </c>
      <c r="H45" s="149">
        <v>1603</v>
      </c>
      <c r="I45" s="149">
        <v>1713</v>
      </c>
      <c r="J45" s="149">
        <v>1730</v>
      </c>
      <c r="K45" s="149">
        <v>679</v>
      </c>
      <c r="L45" s="149">
        <v>139</v>
      </c>
      <c r="M45" s="149">
        <v>752</v>
      </c>
      <c r="N45" s="149">
        <v>1162</v>
      </c>
      <c r="O45" s="149">
        <v>888</v>
      </c>
      <c r="P45" s="150">
        <f t="shared" si="1"/>
        <v>15463</v>
      </c>
      <c r="Q45" s="79"/>
      <c r="T45" s="71"/>
      <c r="U45" s="24"/>
      <c r="V45" s="24"/>
      <c r="W45" s="24"/>
      <c r="X45" s="24"/>
    </row>
    <row r="46" spans="2:24" ht="15" customHeight="1" thickBot="1" x14ac:dyDescent="0.25">
      <c r="B46" s="390"/>
      <c r="C46" s="136" t="s">
        <v>77</v>
      </c>
      <c r="D46" s="77">
        <v>36</v>
      </c>
      <c r="E46" s="78">
        <v>39</v>
      </c>
      <c r="F46" s="78">
        <v>41</v>
      </c>
      <c r="G46" s="78">
        <v>30</v>
      </c>
      <c r="H46" s="78">
        <v>27</v>
      </c>
      <c r="I46" s="78">
        <v>30</v>
      </c>
      <c r="J46" s="78">
        <v>24</v>
      </c>
      <c r="K46" s="78">
        <v>8</v>
      </c>
      <c r="L46" s="78">
        <v>11</v>
      </c>
      <c r="M46" s="78">
        <v>13</v>
      </c>
      <c r="N46" s="78">
        <v>20</v>
      </c>
      <c r="O46" s="78">
        <v>11</v>
      </c>
      <c r="P46" s="133">
        <f t="shared" si="1"/>
        <v>290</v>
      </c>
      <c r="Q46" s="79"/>
      <c r="R46" s="62">
        <v>100</v>
      </c>
      <c r="T46" s="71"/>
      <c r="U46" s="65"/>
      <c r="V46" s="65"/>
      <c r="W46" s="65"/>
      <c r="X46" s="65"/>
    </row>
    <row r="47" spans="2:24" ht="14.25" customHeight="1" thickBot="1" x14ac:dyDescent="0.25">
      <c r="B47" s="390"/>
      <c r="C47" s="135" t="s">
        <v>78</v>
      </c>
      <c r="D47" s="76">
        <v>1674</v>
      </c>
      <c r="E47" s="75">
        <v>1869</v>
      </c>
      <c r="F47" s="75">
        <v>2022</v>
      </c>
      <c r="G47" s="75">
        <v>1560</v>
      </c>
      <c r="H47" s="75">
        <v>1642</v>
      </c>
      <c r="I47" s="75">
        <v>1782</v>
      </c>
      <c r="J47" s="75">
        <v>1774</v>
      </c>
      <c r="K47" s="75">
        <v>713</v>
      </c>
      <c r="L47" s="75">
        <v>138</v>
      </c>
      <c r="M47" s="75">
        <v>786</v>
      </c>
      <c r="N47" s="75">
        <v>1213</v>
      </c>
      <c r="O47" s="75">
        <v>945</v>
      </c>
      <c r="P47" s="142">
        <f t="shared" si="1"/>
        <v>16118</v>
      </c>
      <c r="Q47" s="79"/>
      <c r="T47" s="71"/>
      <c r="U47" s="65"/>
      <c r="V47" s="65"/>
      <c r="W47" s="65"/>
      <c r="X47" s="65"/>
    </row>
    <row r="48" spans="2:24" ht="15.75" thickBot="1" x14ac:dyDescent="0.25">
      <c r="B48" s="390"/>
      <c r="C48" s="136" t="s">
        <v>11</v>
      </c>
      <c r="D48" s="14">
        <v>37</v>
      </c>
      <c r="E48" s="5">
        <v>44</v>
      </c>
      <c r="F48" s="5">
        <v>44</v>
      </c>
      <c r="G48" s="5">
        <v>38</v>
      </c>
      <c r="H48" s="5">
        <v>44</v>
      </c>
      <c r="I48" s="5">
        <v>60</v>
      </c>
      <c r="J48" s="5">
        <v>49</v>
      </c>
      <c r="K48" s="5">
        <v>12</v>
      </c>
      <c r="L48" s="5">
        <v>3</v>
      </c>
      <c r="M48" s="5">
        <v>13</v>
      </c>
      <c r="N48" s="5">
        <v>34</v>
      </c>
      <c r="O48" s="5">
        <v>10</v>
      </c>
      <c r="P48" s="28">
        <f t="shared" si="1"/>
        <v>388</v>
      </c>
      <c r="Q48" s="79"/>
      <c r="T48" s="71"/>
      <c r="U48" s="24"/>
      <c r="V48" s="24"/>
      <c r="W48" s="24"/>
      <c r="X48" s="24"/>
    </row>
    <row r="49" spans="1:24" ht="15.75" thickBot="1" x14ac:dyDescent="0.25">
      <c r="B49" s="390"/>
      <c r="C49" s="135" t="s">
        <v>12</v>
      </c>
      <c r="D49" s="15">
        <v>467</v>
      </c>
      <c r="E49" s="9">
        <v>491</v>
      </c>
      <c r="F49" s="9">
        <v>535</v>
      </c>
      <c r="G49" s="9">
        <v>410</v>
      </c>
      <c r="H49" s="9">
        <v>483</v>
      </c>
      <c r="I49" s="9">
        <v>488</v>
      </c>
      <c r="J49" s="9">
        <v>539</v>
      </c>
      <c r="K49" s="9">
        <v>182</v>
      </c>
      <c r="L49" s="9">
        <v>37</v>
      </c>
      <c r="M49" s="9">
        <v>229</v>
      </c>
      <c r="N49" s="9">
        <v>332</v>
      </c>
      <c r="O49" s="9">
        <v>222</v>
      </c>
      <c r="P49" s="29">
        <f t="shared" si="1"/>
        <v>4415</v>
      </c>
      <c r="T49" s="71"/>
      <c r="U49" s="24"/>
      <c r="V49" s="24"/>
      <c r="W49" s="24"/>
      <c r="X49" s="24"/>
    </row>
    <row r="50" spans="1:24" ht="15.75" thickBot="1" x14ac:dyDescent="0.25">
      <c r="B50" s="390"/>
      <c r="C50" s="135" t="s">
        <v>13</v>
      </c>
      <c r="D50" s="14">
        <v>277</v>
      </c>
      <c r="E50" s="5">
        <v>354</v>
      </c>
      <c r="F50" s="5">
        <v>324</v>
      </c>
      <c r="G50" s="5">
        <v>288</v>
      </c>
      <c r="H50" s="5">
        <v>279</v>
      </c>
      <c r="I50" s="5">
        <v>325</v>
      </c>
      <c r="J50" s="5">
        <v>306</v>
      </c>
      <c r="K50" s="5">
        <v>141</v>
      </c>
      <c r="L50" s="5">
        <v>24</v>
      </c>
      <c r="M50" s="5">
        <v>132</v>
      </c>
      <c r="N50" s="5">
        <v>224</v>
      </c>
      <c r="O50" s="5">
        <v>168</v>
      </c>
      <c r="P50" s="28">
        <f t="shared" si="1"/>
        <v>2842</v>
      </c>
      <c r="T50" s="22"/>
      <c r="U50" s="24"/>
      <c r="V50" s="24"/>
      <c r="W50" s="24"/>
      <c r="X50" s="24"/>
    </row>
    <row r="51" spans="1:24" ht="15.75" thickBot="1" x14ac:dyDescent="0.25">
      <c r="B51" s="390" t="s">
        <v>29</v>
      </c>
      <c r="C51" s="135" t="s">
        <v>14</v>
      </c>
      <c r="D51" s="15">
        <v>229</v>
      </c>
      <c r="E51" s="9">
        <v>297</v>
      </c>
      <c r="F51" s="9">
        <v>269</v>
      </c>
      <c r="G51" s="9">
        <v>229</v>
      </c>
      <c r="H51" s="9">
        <v>260</v>
      </c>
      <c r="I51" s="9">
        <v>247</v>
      </c>
      <c r="J51" s="9">
        <v>293</v>
      </c>
      <c r="K51" s="9">
        <v>101</v>
      </c>
      <c r="L51" s="9">
        <v>21</v>
      </c>
      <c r="M51" s="9">
        <v>115</v>
      </c>
      <c r="N51" s="9">
        <v>191</v>
      </c>
      <c r="O51" s="9">
        <v>143</v>
      </c>
      <c r="P51" s="29">
        <f t="shared" si="1"/>
        <v>2395</v>
      </c>
      <c r="T51" s="22"/>
      <c r="U51" s="24"/>
      <c r="V51" s="24"/>
      <c r="W51" s="24"/>
      <c r="X51" s="24"/>
    </row>
    <row r="52" spans="1:24" ht="15.75" thickBot="1" x14ac:dyDescent="0.25">
      <c r="B52" s="390"/>
      <c r="C52" s="135" t="s">
        <v>15</v>
      </c>
      <c r="D52" s="14">
        <v>205</v>
      </c>
      <c r="E52" s="5">
        <v>243</v>
      </c>
      <c r="F52" s="5">
        <v>227</v>
      </c>
      <c r="G52" s="5">
        <v>232</v>
      </c>
      <c r="H52" s="5">
        <v>199</v>
      </c>
      <c r="I52" s="5">
        <v>202</v>
      </c>
      <c r="J52" s="5">
        <v>184</v>
      </c>
      <c r="K52" s="5">
        <v>90</v>
      </c>
      <c r="L52" s="5">
        <v>20</v>
      </c>
      <c r="M52" s="5">
        <v>86</v>
      </c>
      <c r="N52" s="5">
        <v>165</v>
      </c>
      <c r="O52" s="5">
        <v>127</v>
      </c>
      <c r="P52" s="28">
        <f t="shared" si="1"/>
        <v>1980</v>
      </c>
      <c r="T52" s="22"/>
      <c r="U52" s="24"/>
      <c r="V52" s="24"/>
      <c r="W52" s="24"/>
      <c r="X52" s="24"/>
    </row>
    <row r="53" spans="1:24" ht="15.75" thickBot="1" x14ac:dyDescent="0.25">
      <c r="B53" s="390"/>
      <c r="C53" s="135" t="s">
        <v>16</v>
      </c>
      <c r="D53" s="15">
        <v>145</v>
      </c>
      <c r="E53" s="9">
        <v>175</v>
      </c>
      <c r="F53" s="9">
        <v>160</v>
      </c>
      <c r="G53" s="9">
        <v>126</v>
      </c>
      <c r="H53" s="9">
        <v>137</v>
      </c>
      <c r="I53" s="9">
        <v>121</v>
      </c>
      <c r="J53" s="9">
        <v>146</v>
      </c>
      <c r="K53" s="9">
        <v>53</v>
      </c>
      <c r="L53" s="9">
        <v>13</v>
      </c>
      <c r="M53" s="9">
        <v>71</v>
      </c>
      <c r="N53" s="9">
        <v>96</v>
      </c>
      <c r="O53" s="9">
        <v>85</v>
      </c>
      <c r="P53" s="29">
        <f t="shared" si="1"/>
        <v>1328</v>
      </c>
    </row>
    <row r="54" spans="1:24" ht="15.75" thickBot="1" x14ac:dyDescent="0.25">
      <c r="B54" s="390"/>
      <c r="C54" s="135" t="s">
        <v>17</v>
      </c>
      <c r="D54" s="14">
        <v>84</v>
      </c>
      <c r="E54" s="5">
        <v>99</v>
      </c>
      <c r="F54" s="5">
        <v>105</v>
      </c>
      <c r="G54" s="5">
        <v>73</v>
      </c>
      <c r="H54" s="5">
        <v>85</v>
      </c>
      <c r="I54" s="5">
        <v>76</v>
      </c>
      <c r="J54" s="5">
        <v>113</v>
      </c>
      <c r="K54" s="5">
        <v>61</v>
      </c>
      <c r="L54" s="5">
        <v>17</v>
      </c>
      <c r="M54" s="5">
        <v>53</v>
      </c>
      <c r="N54" s="5">
        <v>65</v>
      </c>
      <c r="O54" s="5">
        <v>67</v>
      </c>
      <c r="P54" s="28">
        <f t="shared" si="1"/>
        <v>898</v>
      </c>
    </row>
    <row r="55" spans="1:24" ht="15.75" thickBot="1" x14ac:dyDescent="0.25">
      <c r="B55" s="390"/>
      <c r="C55" s="135" t="s">
        <v>18</v>
      </c>
      <c r="D55" s="82">
        <v>266</v>
      </c>
      <c r="E55" s="83">
        <v>205</v>
      </c>
      <c r="F55" s="83">
        <v>399</v>
      </c>
      <c r="G55" s="83">
        <v>194</v>
      </c>
      <c r="H55" s="83">
        <v>182</v>
      </c>
      <c r="I55" s="83">
        <v>293</v>
      </c>
      <c r="J55" s="83">
        <v>168</v>
      </c>
      <c r="K55" s="83">
        <v>81</v>
      </c>
      <c r="L55" s="83">
        <v>14</v>
      </c>
      <c r="M55" s="83">
        <v>100</v>
      </c>
      <c r="N55" s="83">
        <v>126</v>
      </c>
      <c r="O55" s="83">
        <v>134</v>
      </c>
      <c r="P55" s="84">
        <f t="shared" si="1"/>
        <v>2162</v>
      </c>
      <c r="S55" s="30"/>
    </row>
    <row r="56" spans="1:24" ht="18.75" thickBot="1" x14ac:dyDescent="0.3">
      <c r="B56" s="389"/>
      <c r="C56" s="137" t="s">
        <v>30</v>
      </c>
      <c r="D56" s="85">
        <f>SUM(D48:D55)</f>
        <v>1710</v>
      </c>
      <c r="E56" s="85">
        <f t="shared" ref="E56:L56" si="2">SUM(E48:E55)</f>
        <v>1908</v>
      </c>
      <c r="F56" s="85">
        <f t="shared" si="2"/>
        <v>2063</v>
      </c>
      <c r="G56" s="85">
        <f t="shared" si="2"/>
        <v>1590</v>
      </c>
      <c r="H56" s="86">
        <f t="shared" si="2"/>
        <v>1669</v>
      </c>
      <c r="I56" s="86">
        <f t="shared" si="2"/>
        <v>1812</v>
      </c>
      <c r="J56" s="86">
        <f t="shared" si="2"/>
        <v>1798</v>
      </c>
      <c r="K56" s="86">
        <f t="shared" si="2"/>
        <v>721</v>
      </c>
      <c r="L56" s="86">
        <f t="shared" si="2"/>
        <v>149</v>
      </c>
      <c r="M56" s="86">
        <f>SUM(M48:M55)</f>
        <v>799</v>
      </c>
      <c r="N56" s="86">
        <f>SUM(N48:N55)</f>
        <v>1233</v>
      </c>
      <c r="O56" s="86">
        <f>SUM(O48:O55)</f>
        <v>956</v>
      </c>
      <c r="P56" s="87">
        <f t="shared" si="1"/>
        <v>16408</v>
      </c>
      <c r="R56" s="62" t="s">
        <v>209</v>
      </c>
      <c r="S56" s="30"/>
    </row>
    <row r="57" spans="1:24" ht="15.75" thickBot="1" x14ac:dyDescent="0.25">
      <c r="A57" s="41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298"/>
      <c r="N57" s="311"/>
      <c r="O57" s="311"/>
      <c r="P57" s="144"/>
      <c r="Q57" s="71"/>
    </row>
    <row r="58" spans="1:24" ht="20.25" customHeight="1" x14ac:dyDescent="0.2">
      <c r="B58" s="444"/>
      <c r="C58" s="114" t="s">
        <v>41</v>
      </c>
      <c r="D58" s="112">
        <v>1</v>
      </c>
      <c r="E58" s="88">
        <v>0</v>
      </c>
      <c r="F58" s="88">
        <v>2</v>
      </c>
      <c r="G58" s="88">
        <v>1</v>
      </c>
      <c r="H58" s="89">
        <v>0</v>
      </c>
      <c r="I58" s="89">
        <v>2</v>
      </c>
      <c r="J58" s="89">
        <v>1</v>
      </c>
      <c r="K58" s="89">
        <v>2</v>
      </c>
      <c r="L58" s="89">
        <v>1</v>
      </c>
      <c r="M58" s="89">
        <v>1</v>
      </c>
      <c r="N58" s="89">
        <v>0</v>
      </c>
      <c r="O58" s="89">
        <v>1</v>
      </c>
      <c r="P58" s="90">
        <f t="shared" ref="P58:P74" si="3">SUM(D58:O58)</f>
        <v>12</v>
      </c>
    </row>
    <row r="59" spans="1:24" ht="20.25" customHeight="1" x14ac:dyDescent="0.2">
      <c r="B59" s="445"/>
      <c r="C59" s="100" t="s">
        <v>33</v>
      </c>
      <c r="D59" s="15">
        <v>7</v>
      </c>
      <c r="E59" s="9">
        <v>4</v>
      </c>
      <c r="F59" s="9">
        <v>0</v>
      </c>
      <c r="G59" s="9">
        <v>3</v>
      </c>
      <c r="H59" s="67">
        <v>3</v>
      </c>
      <c r="I59" s="67">
        <v>3</v>
      </c>
      <c r="J59" s="67">
        <v>2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43">
        <f t="shared" si="3"/>
        <v>22</v>
      </c>
    </row>
    <row r="60" spans="1:24" ht="20.25" customHeight="1" x14ac:dyDescent="0.2">
      <c r="B60" s="445"/>
      <c r="C60" s="100" t="s">
        <v>34</v>
      </c>
      <c r="D60" s="14">
        <v>16</v>
      </c>
      <c r="E60" s="5">
        <v>15</v>
      </c>
      <c r="F60" s="5">
        <v>12</v>
      </c>
      <c r="G60" s="5">
        <v>6</v>
      </c>
      <c r="H60" s="66">
        <v>13</v>
      </c>
      <c r="I60" s="66">
        <v>11</v>
      </c>
      <c r="J60" s="66">
        <v>14</v>
      </c>
      <c r="K60" s="66">
        <v>11</v>
      </c>
      <c r="L60" s="66">
        <v>8</v>
      </c>
      <c r="M60" s="66">
        <v>8</v>
      </c>
      <c r="N60" s="66">
        <v>2</v>
      </c>
      <c r="O60" s="66">
        <v>6</v>
      </c>
      <c r="P60" s="42">
        <f t="shared" si="3"/>
        <v>122</v>
      </c>
    </row>
    <row r="61" spans="1:24" ht="20.25" customHeight="1" x14ac:dyDescent="0.2">
      <c r="B61" s="387"/>
      <c r="C61" s="100" t="s">
        <v>73</v>
      </c>
      <c r="D61" s="15">
        <v>0</v>
      </c>
      <c r="E61" s="9">
        <v>0</v>
      </c>
      <c r="F61" s="9">
        <v>0</v>
      </c>
      <c r="G61" s="9">
        <v>1</v>
      </c>
      <c r="H61" s="67">
        <v>4</v>
      </c>
      <c r="I61" s="67">
        <v>3</v>
      </c>
      <c r="J61" s="67">
        <v>0</v>
      </c>
      <c r="K61" s="67">
        <v>0</v>
      </c>
      <c r="L61" s="67">
        <v>1</v>
      </c>
      <c r="M61" s="67">
        <v>1</v>
      </c>
      <c r="N61" s="67">
        <v>3</v>
      </c>
      <c r="O61" s="67">
        <v>2</v>
      </c>
      <c r="P61" s="43">
        <f t="shared" si="3"/>
        <v>15</v>
      </c>
    </row>
    <row r="62" spans="1:24" ht="20.25" customHeight="1" x14ac:dyDescent="0.2">
      <c r="B62" s="387" t="s">
        <v>31</v>
      </c>
      <c r="C62" s="100" t="s">
        <v>35</v>
      </c>
      <c r="D62" s="14">
        <v>9</v>
      </c>
      <c r="E62" s="5">
        <v>4</v>
      </c>
      <c r="F62" s="5">
        <v>4</v>
      </c>
      <c r="G62" s="5">
        <v>4</v>
      </c>
      <c r="H62" s="66">
        <v>9</v>
      </c>
      <c r="I62" s="66">
        <v>11</v>
      </c>
      <c r="J62" s="66">
        <v>2</v>
      </c>
      <c r="K62" s="66">
        <v>7</v>
      </c>
      <c r="L62" s="66">
        <v>0</v>
      </c>
      <c r="M62" s="66">
        <v>2</v>
      </c>
      <c r="N62" s="66">
        <v>4</v>
      </c>
      <c r="O62" s="66">
        <v>4</v>
      </c>
      <c r="P62" s="42">
        <f t="shared" si="3"/>
        <v>60</v>
      </c>
    </row>
    <row r="63" spans="1:24" ht="20.25" customHeight="1" x14ac:dyDescent="0.2">
      <c r="B63" s="387" t="s">
        <v>32</v>
      </c>
      <c r="C63" s="100" t="s">
        <v>36</v>
      </c>
      <c r="D63" s="15">
        <v>116</v>
      </c>
      <c r="E63" s="9">
        <v>155</v>
      </c>
      <c r="F63" s="9">
        <v>169</v>
      </c>
      <c r="G63" s="9">
        <v>118</v>
      </c>
      <c r="H63" s="67">
        <v>135</v>
      </c>
      <c r="I63" s="67">
        <v>124</v>
      </c>
      <c r="J63" s="67">
        <v>105</v>
      </c>
      <c r="K63" s="67">
        <v>38</v>
      </c>
      <c r="L63" s="67">
        <v>20</v>
      </c>
      <c r="M63" s="67">
        <v>61</v>
      </c>
      <c r="N63" s="67">
        <v>97</v>
      </c>
      <c r="O63" s="67">
        <v>55</v>
      </c>
      <c r="P63" s="43">
        <f t="shared" si="3"/>
        <v>1193</v>
      </c>
    </row>
    <row r="64" spans="1:24" ht="20.25" customHeight="1" x14ac:dyDescent="0.2">
      <c r="B64" s="387"/>
      <c r="C64" s="100" t="s">
        <v>37</v>
      </c>
      <c r="D64" s="14">
        <v>14</v>
      </c>
      <c r="E64" s="5">
        <v>15</v>
      </c>
      <c r="F64" s="5">
        <v>16</v>
      </c>
      <c r="G64" s="5">
        <v>15</v>
      </c>
      <c r="H64" s="66">
        <v>14</v>
      </c>
      <c r="I64" s="66">
        <v>8</v>
      </c>
      <c r="J64" s="66">
        <v>13</v>
      </c>
      <c r="K64" s="66">
        <v>2</v>
      </c>
      <c r="L64" s="66">
        <v>4</v>
      </c>
      <c r="M64" s="66">
        <v>6</v>
      </c>
      <c r="N64" s="66">
        <v>8</v>
      </c>
      <c r="O64" s="66">
        <v>8</v>
      </c>
      <c r="P64" s="42">
        <f t="shared" si="3"/>
        <v>123</v>
      </c>
    </row>
    <row r="65" spans="2:16" ht="20.25" customHeight="1" x14ac:dyDescent="0.2">
      <c r="B65" s="387"/>
      <c r="C65" s="100" t="s">
        <v>38</v>
      </c>
      <c r="D65" s="15">
        <v>1</v>
      </c>
      <c r="E65" s="9">
        <v>0</v>
      </c>
      <c r="F65" s="9">
        <v>0</v>
      </c>
      <c r="G65" s="9">
        <v>2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43">
        <f t="shared" si="3"/>
        <v>3</v>
      </c>
    </row>
    <row r="66" spans="2:16" ht="20.25" customHeight="1" x14ac:dyDescent="0.2">
      <c r="B66" s="387"/>
      <c r="C66" s="100" t="s">
        <v>40</v>
      </c>
      <c r="D66" s="14">
        <v>0</v>
      </c>
      <c r="E66" s="5">
        <v>0</v>
      </c>
      <c r="F66" s="5">
        <v>0</v>
      </c>
      <c r="G66" s="5">
        <v>1</v>
      </c>
      <c r="H66" s="66">
        <v>0</v>
      </c>
      <c r="I66" s="66">
        <v>0</v>
      </c>
      <c r="J66" s="66">
        <v>1</v>
      </c>
      <c r="K66" s="66">
        <v>0</v>
      </c>
      <c r="L66" s="66">
        <v>0</v>
      </c>
      <c r="M66" s="66">
        <v>1</v>
      </c>
      <c r="N66" s="66">
        <v>0</v>
      </c>
      <c r="O66" s="66">
        <v>0</v>
      </c>
      <c r="P66" s="42">
        <f t="shared" si="3"/>
        <v>3</v>
      </c>
    </row>
    <row r="67" spans="2:16" ht="20.25" customHeight="1" x14ac:dyDescent="0.2">
      <c r="B67" s="387"/>
      <c r="C67" s="100" t="s">
        <v>39</v>
      </c>
      <c r="D67" s="15">
        <v>1</v>
      </c>
      <c r="E67" s="9">
        <v>0</v>
      </c>
      <c r="F67" s="9">
        <v>0</v>
      </c>
      <c r="G67" s="9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1</v>
      </c>
      <c r="O67" s="67">
        <v>0</v>
      </c>
      <c r="P67" s="43">
        <f t="shared" si="3"/>
        <v>2</v>
      </c>
    </row>
    <row r="68" spans="2:16" ht="20.25" customHeight="1" x14ac:dyDescent="0.2">
      <c r="B68" s="387"/>
      <c r="C68" s="100" t="s">
        <v>75</v>
      </c>
      <c r="D68" s="14">
        <v>0</v>
      </c>
      <c r="E68" s="5">
        <v>0</v>
      </c>
      <c r="F68" s="5">
        <v>0</v>
      </c>
      <c r="G68" s="5">
        <v>0</v>
      </c>
      <c r="H68" s="66">
        <v>1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1</v>
      </c>
      <c r="P68" s="42">
        <f t="shared" si="3"/>
        <v>2</v>
      </c>
    </row>
    <row r="69" spans="2:16" ht="20.25" customHeight="1" x14ac:dyDescent="0.2">
      <c r="B69" s="387"/>
      <c r="C69" s="129" t="s">
        <v>82</v>
      </c>
      <c r="D69" s="31">
        <v>0</v>
      </c>
      <c r="E69" s="32">
        <v>0</v>
      </c>
      <c r="F69" s="32">
        <v>0</v>
      </c>
      <c r="G69" s="32">
        <v>0</v>
      </c>
      <c r="H69" s="130">
        <v>2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1">
        <f t="shared" si="3"/>
        <v>2</v>
      </c>
    </row>
    <row r="70" spans="2:16" ht="20.25" customHeight="1" x14ac:dyDescent="0.2">
      <c r="B70" s="387"/>
      <c r="C70" s="129" t="s">
        <v>87</v>
      </c>
      <c r="D70" s="138">
        <v>0</v>
      </c>
      <c r="E70" s="139">
        <v>0</v>
      </c>
      <c r="F70" s="139">
        <v>0</v>
      </c>
      <c r="G70" s="139">
        <v>0</v>
      </c>
      <c r="H70" s="140">
        <v>0</v>
      </c>
      <c r="I70" s="140">
        <v>1</v>
      </c>
      <c r="J70" s="140">
        <v>0</v>
      </c>
      <c r="K70" s="140">
        <v>0</v>
      </c>
      <c r="L70" s="140">
        <v>0</v>
      </c>
      <c r="M70" s="140">
        <v>0</v>
      </c>
      <c r="N70" s="140">
        <v>0</v>
      </c>
      <c r="O70" s="140">
        <v>0</v>
      </c>
      <c r="P70" s="141">
        <f t="shared" si="3"/>
        <v>1</v>
      </c>
    </row>
    <row r="71" spans="2:16" ht="20.25" customHeight="1" x14ac:dyDescent="0.2">
      <c r="B71" s="387"/>
      <c r="C71" s="129" t="s">
        <v>95</v>
      </c>
      <c r="D71" s="31">
        <v>0</v>
      </c>
      <c r="E71" s="32">
        <v>0</v>
      </c>
      <c r="F71" s="32">
        <v>0</v>
      </c>
      <c r="G71" s="32">
        <v>0</v>
      </c>
      <c r="H71" s="130">
        <v>0</v>
      </c>
      <c r="I71" s="130">
        <v>1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1">
        <f t="shared" si="3"/>
        <v>1</v>
      </c>
    </row>
    <row r="72" spans="2:16" ht="20.25" customHeight="1" x14ac:dyDescent="0.2">
      <c r="B72" s="387"/>
      <c r="C72" s="129" t="s">
        <v>96</v>
      </c>
      <c r="D72" s="138">
        <v>0</v>
      </c>
      <c r="E72" s="139">
        <v>0</v>
      </c>
      <c r="F72" s="139">
        <v>0</v>
      </c>
      <c r="G72" s="139">
        <v>0</v>
      </c>
      <c r="H72" s="140">
        <v>0</v>
      </c>
      <c r="I72" s="140">
        <v>2</v>
      </c>
      <c r="J72" s="140">
        <v>0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1">
        <f t="shared" si="3"/>
        <v>2</v>
      </c>
    </row>
    <row r="73" spans="2:16" ht="20.25" customHeight="1" x14ac:dyDescent="0.2">
      <c r="B73" s="387"/>
      <c r="C73" s="129" t="s">
        <v>210</v>
      </c>
      <c r="D73" s="31">
        <v>0</v>
      </c>
      <c r="E73" s="32">
        <v>0</v>
      </c>
      <c r="F73" s="32">
        <v>0</v>
      </c>
      <c r="G73" s="32">
        <v>0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0">
        <v>1</v>
      </c>
      <c r="N73" s="130">
        <v>0</v>
      </c>
      <c r="O73" s="130">
        <v>0</v>
      </c>
      <c r="P73" s="131">
        <f t="shared" si="3"/>
        <v>1</v>
      </c>
    </row>
    <row r="74" spans="2:16" ht="20.25" customHeight="1" thickBot="1" x14ac:dyDescent="0.3">
      <c r="B74" s="388"/>
      <c r="C74" s="115" t="s">
        <v>30</v>
      </c>
      <c r="D74" s="113">
        <f t="shared" ref="D74:M74" si="4">SUM(D58:D73)</f>
        <v>165</v>
      </c>
      <c r="E74" s="91">
        <f t="shared" si="4"/>
        <v>193</v>
      </c>
      <c r="F74" s="91">
        <f t="shared" si="4"/>
        <v>203</v>
      </c>
      <c r="G74" s="91">
        <f t="shared" si="4"/>
        <v>151</v>
      </c>
      <c r="H74" s="92">
        <f t="shared" si="4"/>
        <v>181</v>
      </c>
      <c r="I74" s="92">
        <f t="shared" si="4"/>
        <v>166</v>
      </c>
      <c r="J74" s="92">
        <f t="shared" si="4"/>
        <v>138</v>
      </c>
      <c r="K74" s="92">
        <f t="shared" si="4"/>
        <v>60</v>
      </c>
      <c r="L74" s="92">
        <f t="shared" si="4"/>
        <v>34</v>
      </c>
      <c r="M74" s="92">
        <f t="shared" si="4"/>
        <v>81</v>
      </c>
      <c r="N74" s="92">
        <f>SUM(N58:N73)</f>
        <v>115</v>
      </c>
      <c r="O74" s="92">
        <f>SUM(O58:O73)</f>
        <v>77</v>
      </c>
      <c r="P74" s="93">
        <f t="shared" si="3"/>
        <v>1564</v>
      </c>
    </row>
    <row r="75" spans="2:16" ht="12.75" customHeight="1" thickBot="1" x14ac:dyDescent="0.25">
      <c r="B75" s="387"/>
      <c r="C75" s="7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2:16" ht="39.75" customHeight="1" thickBot="1" x14ac:dyDescent="0.3">
      <c r="B76" s="391"/>
      <c r="C76" s="94" t="s">
        <v>45</v>
      </c>
      <c r="D76" s="346">
        <v>13</v>
      </c>
      <c r="E76" s="95">
        <v>18</v>
      </c>
      <c r="F76" s="95">
        <v>20</v>
      </c>
      <c r="G76" s="96">
        <v>12</v>
      </c>
      <c r="H76" s="95">
        <v>11</v>
      </c>
      <c r="I76" s="95">
        <v>25</v>
      </c>
      <c r="J76" s="95">
        <v>11</v>
      </c>
      <c r="K76" s="95">
        <v>4</v>
      </c>
      <c r="L76" s="95">
        <v>9</v>
      </c>
      <c r="M76" s="95">
        <v>8</v>
      </c>
      <c r="N76" s="95">
        <v>7</v>
      </c>
      <c r="O76" s="97">
        <v>5</v>
      </c>
      <c r="P76" s="98">
        <f>SUM(D76:O76)</f>
        <v>143</v>
      </c>
    </row>
    <row r="77" spans="2:16" ht="15.75" thickBot="1" x14ac:dyDescent="0.25">
      <c r="B77"/>
      <c r="C77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3"/>
    </row>
    <row r="78" spans="2:16" ht="21" customHeight="1" thickBot="1" x14ac:dyDescent="0.25">
      <c r="B78" s="446" t="s">
        <v>97</v>
      </c>
      <c r="C78" s="136" t="s">
        <v>77</v>
      </c>
      <c r="D78" s="172">
        <v>3</v>
      </c>
      <c r="E78" s="88">
        <v>4</v>
      </c>
      <c r="F78" s="88">
        <v>2</v>
      </c>
      <c r="G78" s="88">
        <v>0</v>
      </c>
      <c r="H78" s="88">
        <v>3</v>
      </c>
      <c r="I78" s="88">
        <v>1</v>
      </c>
      <c r="J78" s="88">
        <v>3</v>
      </c>
      <c r="K78" s="89">
        <v>1</v>
      </c>
      <c r="L78" s="89">
        <v>1</v>
      </c>
      <c r="M78" s="89">
        <v>0</v>
      </c>
      <c r="N78" s="89">
        <v>0</v>
      </c>
      <c r="O78" s="89">
        <v>0</v>
      </c>
      <c r="P78" s="90">
        <f>SUM(D78:O78)</f>
        <v>18</v>
      </c>
    </row>
    <row r="79" spans="2:16" ht="41.25" customHeight="1" thickBot="1" x14ac:dyDescent="0.25">
      <c r="B79" s="447"/>
      <c r="C79" s="135" t="s">
        <v>78</v>
      </c>
      <c r="D79" s="170">
        <v>52</v>
      </c>
      <c r="E79" s="83">
        <v>72</v>
      </c>
      <c r="F79" s="83">
        <v>54</v>
      </c>
      <c r="G79" s="83">
        <v>59</v>
      </c>
      <c r="H79" s="83">
        <v>55</v>
      </c>
      <c r="I79" s="83">
        <v>43</v>
      </c>
      <c r="J79" s="83">
        <v>66</v>
      </c>
      <c r="K79" s="287">
        <v>74</v>
      </c>
      <c r="L79" s="287">
        <v>69</v>
      </c>
      <c r="M79" s="287">
        <v>0</v>
      </c>
      <c r="N79" s="287">
        <v>0</v>
      </c>
      <c r="O79" s="287">
        <v>21</v>
      </c>
      <c r="P79" s="171">
        <f>SUM(D79:O79)</f>
        <v>565</v>
      </c>
    </row>
    <row r="80" spans="2:16" ht="15.75" customHeight="1" thickBot="1" x14ac:dyDescent="0.25">
      <c r="B80" s="179"/>
      <c r="C80" s="7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3"/>
    </row>
    <row r="81" spans="2:23" ht="15.75" customHeight="1" x14ac:dyDescent="0.2">
      <c r="B81" s="392" t="s">
        <v>103</v>
      </c>
      <c r="C81" s="180" t="s">
        <v>77</v>
      </c>
      <c r="D81" s="172">
        <v>0</v>
      </c>
      <c r="E81" s="187">
        <v>0</v>
      </c>
      <c r="F81" s="12"/>
      <c r="J81" s="342"/>
      <c r="K81" s="12"/>
      <c r="L81" s="12"/>
      <c r="M81" s="392" t="s">
        <v>103</v>
      </c>
      <c r="N81" s="180" t="s">
        <v>77</v>
      </c>
      <c r="O81" s="172">
        <v>0</v>
      </c>
      <c r="P81" s="13"/>
    </row>
    <row r="82" spans="2:23" ht="15.75" customHeight="1" x14ac:dyDescent="0.2">
      <c r="B82" s="393" t="s">
        <v>104</v>
      </c>
      <c r="C82" s="185"/>
      <c r="D82" s="181"/>
      <c r="E82" s="182"/>
      <c r="F82" s="12"/>
      <c r="J82" s="342"/>
      <c r="K82" s="12"/>
      <c r="L82" s="12"/>
      <c r="M82" s="393" t="s">
        <v>104</v>
      </c>
      <c r="N82" s="185"/>
      <c r="O82" s="181"/>
      <c r="P82" s="13"/>
    </row>
    <row r="83" spans="2:23" ht="15.75" customHeight="1" thickBot="1" x14ac:dyDescent="0.25">
      <c r="B83" s="394" t="s">
        <v>105</v>
      </c>
      <c r="C83" s="186" t="s">
        <v>78</v>
      </c>
      <c r="D83" s="183">
        <v>0</v>
      </c>
      <c r="E83" s="184">
        <v>4</v>
      </c>
      <c r="F83" s="12"/>
      <c r="J83" s="342"/>
      <c r="K83" s="12"/>
      <c r="L83" s="12"/>
      <c r="M83" s="394" t="s">
        <v>215</v>
      </c>
      <c r="N83" s="186" t="s">
        <v>78</v>
      </c>
      <c r="O83" s="183">
        <v>4</v>
      </c>
      <c r="P83" s="13"/>
    </row>
    <row r="84" spans="2:23" ht="15.75" thickBot="1" x14ac:dyDescent="0.25">
      <c r="B84" s="152"/>
      <c r="C84" s="15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3"/>
    </row>
    <row r="85" spans="2:23" ht="15.75" thickBot="1" x14ac:dyDescent="0.25">
      <c r="B85" s="442" t="s">
        <v>98</v>
      </c>
      <c r="C85" s="443"/>
      <c r="D85" s="175">
        <v>0</v>
      </c>
      <c r="E85" s="176">
        <v>2</v>
      </c>
      <c r="F85" s="176">
        <v>3</v>
      </c>
      <c r="G85" s="176">
        <v>4</v>
      </c>
      <c r="H85" s="176">
        <v>3</v>
      </c>
      <c r="I85" s="176">
        <v>1</v>
      </c>
      <c r="J85" s="176">
        <v>2</v>
      </c>
      <c r="K85" s="288">
        <v>5</v>
      </c>
      <c r="L85" s="288">
        <v>0</v>
      </c>
      <c r="M85" s="288">
        <v>0</v>
      </c>
      <c r="N85" s="288">
        <v>0</v>
      </c>
      <c r="O85" s="288">
        <v>0</v>
      </c>
      <c r="P85" s="177">
        <f>SUM(D85:O85)</f>
        <v>20</v>
      </c>
    </row>
    <row r="86" spans="2:23" ht="15.75" thickBot="1" x14ac:dyDescent="0.25">
      <c r="B86" s="173"/>
      <c r="C86" s="15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3"/>
    </row>
    <row r="87" spans="2:23" ht="32.25" customHeight="1" thickBot="1" x14ac:dyDescent="0.25">
      <c r="B87" s="442" t="s">
        <v>99</v>
      </c>
      <c r="C87" s="443"/>
      <c r="D87" s="175">
        <v>0</v>
      </c>
      <c r="E87" s="178" t="s">
        <v>102</v>
      </c>
      <c r="F87" s="176" t="s">
        <v>100</v>
      </c>
      <c r="G87" s="176">
        <v>0</v>
      </c>
      <c r="H87" s="176" t="s">
        <v>101</v>
      </c>
      <c r="I87" s="176">
        <v>0</v>
      </c>
      <c r="J87" s="176" t="s">
        <v>101</v>
      </c>
      <c r="K87" s="288">
        <v>0</v>
      </c>
      <c r="L87" s="288">
        <v>0</v>
      </c>
      <c r="M87" s="288">
        <v>0</v>
      </c>
      <c r="N87" s="288">
        <v>0</v>
      </c>
      <c r="O87" s="288">
        <v>0</v>
      </c>
      <c r="P87" s="177">
        <v>7</v>
      </c>
    </row>
    <row r="88" spans="2:23" x14ac:dyDescent="0.2">
      <c r="B88" s="70" t="s">
        <v>80</v>
      </c>
    </row>
    <row r="89" spans="2:23" x14ac:dyDescent="0.2">
      <c r="B89" s="426" t="s">
        <v>43</v>
      </c>
      <c r="C89" s="426"/>
      <c r="D89" s="426"/>
      <c r="E89" s="426"/>
      <c r="F89"/>
      <c r="G89" s="24"/>
      <c r="H89" s="50"/>
      <c r="I89" s="132"/>
      <c r="J89" s="152"/>
      <c r="K89" s="276"/>
      <c r="L89" s="292"/>
      <c r="M89" s="302"/>
      <c r="N89" s="321"/>
      <c r="O89" s="340"/>
      <c r="P89"/>
      <c r="Q89"/>
      <c r="R89" s="64"/>
      <c r="S89"/>
      <c r="T89"/>
      <c r="U89"/>
    </row>
    <row r="90" spans="2:23" x14ac:dyDescent="0.2">
      <c r="D90"/>
      <c r="E90"/>
      <c r="F90" s="433"/>
      <c r="G90" s="433"/>
      <c r="H90" s="433"/>
      <c r="I90" s="433"/>
      <c r="J90" s="433"/>
      <c r="K90" s="433"/>
      <c r="L90" s="433"/>
      <c r="M90" s="433"/>
      <c r="N90" s="433"/>
      <c r="O90" s="433"/>
      <c r="P90" s="433"/>
      <c r="Q90" s="433"/>
      <c r="R90" s="433"/>
      <c r="S90" s="433"/>
      <c r="T90"/>
      <c r="U90"/>
    </row>
    <row r="91" spans="2:23" x14ac:dyDescent="0.2">
      <c r="D91"/>
      <c r="E91"/>
      <c r="F91" s="433"/>
      <c r="G91" s="433"/>
      <c r="H91" s="433"/>
      <c r="I91" s="433"/>
      <c r="J91" s="433"/>
      <c r="K91" s="433"/>
      <c r="L91" s="433"/>
      <c r="M91" s="433"/>
      <c r="N91" s="433"/>
      <c r="O91" s="433"/>
      <c r="P91" s="433"/>
      <c r="Q91" s="433"/>
      <c r="R91" s="433"/>
      <c r="S91" s="433"/>
      <c r="T91"/>
      <c r="U91"/>
    </row>
    <row r="92" spans="2:23" x14ac:dyDescent="0.2">
      <c r="D92"/>
      <c r="E92"/>
      <c r="F92"/>
      <c r="G92" s="24"/>
      <c r="H92" s="50"/>
      <c r="I92" s="132"/>
      <c r="J92" s="152"/>
      <c r="K92" s="276"/>
      <c r="L92" s="292"/>
      <c r="M92" s="302"/>
      <c r="N92" s="321"/>
      <c r="O92" s="340"/>
      <c r="P92"/>
      <c r="Q92"/>
      <c r="R92" s="64"/>
      <c r="S92"/>
      <c r="T92"/>
      <c r="U92"/>
    </row>
    <row r="93" spans="2:23" x14ac:dyDescent="0.2">
      <c r="E93"/>
      <c r="F93"/>
      <c r="G93" s="24"/>
      <c r="H93" s="50"/>
      <c r="I93" s="132"/>
      <c r="J93" s="152"/>
      <c r="K93" s="276"/>
      <c r="L93" s="292"/>
      <c r="M93" s="302"/>
      <c r="N93" s="321"/>
      <c r="O93" s="340"/>
      <c r="P93"/>
      <c r="Q93"/>
      <c r="R93" s="64"/>
      <c r="S93"/>
      <c r="T93"/>
      <c r="U93"/>
    </row>
    <row r="94" spans="2:23" x14ac:dyDescent="0.2">
      <c r="E94"/>
      <c r="F94"/>
      <c r="G94" s="24"/>
      <c r="H94" s="50"/>
      <c r="I94" s="132"/>
      <c r="J94" s="152"/>
      <c r="K94" s="276"/>
      <c r="L94" s="292"/>
      <c r="M94" s="302"/>
      <c r="N94" s="321"/>
      <c r="O94" s="340"/>
      <c r="P94"/>
      <c r="Q94"/>
      <c r="R94" s="64"/>
      <c r="S94"/>
      <c r="T94"/>
      <c r="U94"/>
    </row>
    <row r="95" spans="2:23" x14ac:dyDescent="0.2">
      <c r="E95"/>
      <c r="F95" s="433"/>
      <c r="G95" s="433"/>
      <c r="H95" s="433"/>
      <c r="I95" s="433"/>
      <c r="J95" s="433"/>
      <c r="K95" s="433"/>
      <c r="L95" s="433"/>
      <c r="M95" s="433"/>
      <c r="N95" s="433"/>
      <c r="O95" s="433"/>
      <c r="P95" s="433"/>
      <c r="Q95" s="433"/>
      <c r="R95" s="433"/>
      <c r="S95" s="433"/>
      <c r="T95" s="433"/>
      <c r="U95" s="433"/>
      <c r="V95" s="433"/>
      <c r="W95" s="433"/>
    </row>
    <row r="96" spans="2:23" x14ac:dyDescent="0.2">
      <c r="F96" s="433"/>
      <c r="G96" s="433"/>
      <c r="H96" s="433"/>
      <c r="I96" s="433"/>
      <c r="J96" s="433"/>
      <c r="K96" s="433"/>
      <c r="L96" s="433"/>
      <c r="M96" s="433"/>
      <c r="N96" s="433"/>
      <c r="O96" s="433"/>
      <c r="P96" s="433"/>
      <c r="Q96" s="433"/>
      <c r="R96" s="433"/>
      <c r="S96" s="433"/>
      <c r="T96" s="433"/>
      <c r="U96" s="433"/>
      <c r="V96" s="433"/>
      <c r="W96" s="433"/>
    </row>
    <row r="97" spans="5:23" x14ac:dyDescent="0.2">
      <c r="F97"/>
      <c r="G97" s="24"/>
      <c r="H97" s="50"/>
      <c r="I97" s="132"/>
      <c r="J97" s="152"/>
      <c r="K97" s="276"/>
      <c r="L97" s="292"/>
      <c r="M97" s="302"/>
      <c r="N97" s="321"/>
      <c r="O97" s="340"/>
      <c r="P97"/>
      <c r="Q97"/>
      <c r="R97" s="64"/>
      <c r="S97"/>
      <c r="T97"/>
      <c r="U97"/>
      <c r="V97"/>
      <c r="W97"/>
    </row>
    <row r="98" spans="5:23" x14ac:dyDescent="0.2">
      <c r="F98"/>
      <c r="G98" s="24"/>
      <c r="H98" s="50"/>
      <c r="I98" s="132"/>
      <c r="J98" s="152"/>
      <c r="K98" s="276"/>
      <c r="L98" s="292"/>
      <c r="M98" s="302"/>
      <c r="N98" s="321"/>
      <c r="O98" s="340"/>
      <c r="P98"/>
      <c r="Q98"/>
      <c r="R98" s="64"/>
      <c r="S98"/>
      <c r="T98"/>
      <c r="U98"/>
      <c r="V98"/>
      <c r="W98"/>
    </row>
    <row r="104" spans="5:23" x14ac:dyDescent="0.2">
      <c r="E104" s="1" t="s">
        <v>9</v>
      </c>
    </row>
  </sheetData>
  <mergeCells count="15">
    <mergeCell ref="B89:E89"/>
    <mergeCell ref="D8:P8"/>
    <mergeCell ref="D9:P9"/>
    <mergeCell ref="F90:S91"/>
    <mergeCell ref="F95:W96"/>
    <mergeCell ref="B12:B20"/>
    <mergeCell ref="B28:B35"/>
    <mergeCell ref="B7:C10"/>
    <mergeCell ref="T31:V31"/>
    <mergeCell ref="B85:C85"/>
    <mergeCell ref="B87:C87"/>
    <mergeCell ref="T32:U32"/>
    <mergeCell ref="B58:B60"/>
    <mergeCell ref="B78:B79"/>
    <mergeCell ref="D7:P7"/>
  </mergeCells>
  <hyperlinks>
    <hyperlink ref="C12" location="Cocaina!A1" display="Cocaina (GR)" xr:uid="{00000000-0004-0000-0100-000000000000}"/>
    <hyperlink ref="C13" location="Heroina!A1" display="Heroina (GR)" xr:uid="{00000000-0004-0000-0100-000001000000}"/>
    <hyperlink ref="C14" location="'Extasis y Sustancias'!A1" display="Extasis(GR)" xr:uid="{00000000-0004-0000-0100-000002000000}"/>
    <hyperlink ref="C19" location="'Marihuana Plantas'!A1" display="Marihuana Plantas(UD)" xr:uid="{00000000-0004-0000-0100-000003000000}"/>
    <hyperlink ref="C20" location="Crack!A1" display="Crack (GR)" xr:uid="{00000000-0004-0000-0100-000004000000}"/>
    <hyperlink ref="C24:C25" location="'Objetos o Sustancias'!A1" display="**Objetos o Sustancias (GR)" xr:uid="{00000000-0004-0000-0100-000005000000}"/>
    <hyperlink ref="C17" location="Marihuana!A1" display="Marihuana (GR)" xr:uid="{00000000-0004-0000-0100-000006000000}"/>
    <hyperlink ref="C16" location="Marihuana!A1" display="Marihuana (GR)" xr:uid="{00000000-0004-0000-0100-000007000000}"/>
    <hyperlink ref="G26" location="Marihuana!A1" display="Marihuana (GR)" xr:uid="{00000000-0004-0000-0100-000008000000}"/>
    <hyperlink ref="E26" location="Heroina!A1" display="Heroina (GR)" xr:uid="{00000000-0004-0000-0100-000009000000}"/>
    <hyperlink ref="D26" location="Cocaina!A1" display="Cocaina (GR)" xr:uid="{00000000-0004-0000-0100-00000A000000}"/>
  </hyperlinks>
  <pageMargins left="0.17" right="0.17" top="0.72" bottom="0.5" header="0.3" footer="0.65"/>
  <pageSetup scale="6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H382"/>
  <sheetViews>
    <sheetView workbookViewId="0">
      <selection activeCell="F8" sqref="F8"/>
    </sheetView>
  </sheetViews>
  <sheetFormatPr defaultColWidth="11.43359375" defaultRowHeight="15" x14ac:dyDescent="0.2"/>
  <cols>
    <col min="1" max="1" width="11.43359375" style="174"/>
    <col min="2" max="2" width="38.60546875" style="174" customWidth="1"/>
    <col min="3" max="3" width="15.6015625" style="174" customWidth="1"/>
    <col min="4" max="4" width="24.078125" style="174" customWidth="1"/>
    <col min="5" max="5" width="11.43359375" style="174"/>
    <col min="6" max="6" width="23.5390625" style="174" customWidth="1"/>
    <col min="7" max="7" width="13.44921875" style="174" customWidth="1"/>
    <col min="8" max="16384" width="11.43359375" style="174"/>
  </cols>
  <sheetData>
    <row r="1" spans="2:4" ht="21" x14ac:dyDescent="0.3">
      <c r="B1" s="451" t="s">
        <v>106</v>
      </c>
      <c r="C1" s="452"/>
      <c r="D1" s="453"/>
    </row>
    <row r="2" spans="2:4" ht="15.75" thickBot="1" x14ac:dyDescent="0.25"/>
    <row r="3" spans="2:4" ht="15.75" thickBot="1" x14ac:dyDescent="0.25">
      <c r="B3" s="189" t="s">
        <v>107</v>
      </c>
    </row>
    <row r="4" spans="2:4" ht="15.75" thickBot="1" x14ac:dyDescent="0.25">
      <c r="B4" s="190" t="s">
        <v>108</v>
      </c>
      <c r="C4" s="191" t="s">
        <v>109</v>
      </c>
      <c r="D4" s="192" t="s">
        <v>110</v>
      </c>
    </row>
    <row r="5" spans="2:4" x14ac:dyDescent="0.2">
      <c r="B5" s="193" t="s">
        <v>111</v>
      </c>
      <c r="C5" s="194">
        <v>112489.804</v>
      </c>
      <c r="D5" s="195" t="s">
        <v>112</v>
      </c>
    </row>
    <row r="6" spans="2:4" x14ac:dyDescent="0.2">
      <c r="B6" s="196" t="s">
        <v>113</v>
      </c>
      <c r="C6" s="197">
        <v>88864.4</v>
      </c>
      <c r="D6" s="198" t="s">
        <v>112</v>
      </c>
    </row>
    <row r="7" spans="2:4" x14ac:dyDescent="0.2">
      <c r="B7" s="196" t="s">
        <v>114</v>
      </c>
      <c r="C7" s="197">
        <v>26617.22</v>
      </c>
      <c r="D7" s="198" t="s">
        <v>112</v>
      </c>
    </row>
    <row r="8" spans="2:4" x14ac:dyDescent="0.2">
      <c r="B8" s="196" t="s">
        <v>115</v>
      </c>
      <c r="C8" s="197">
        <v>18664.330999999998</v>
      </c>
      <c r="D8" s="198" t="s">
        <v>112</v>
      </c>
    </row>
    <row r="9" spans="2:4" x14ac:dyDescent="0.2">
      <c r="B9" s="196" t="s">
        <v>116</v>
      </c>
      <c r="C9" s="197">
        <v>15751.491</v>
      </c>
      <c r="D9" s="198" t="s">
        <v>112</v>
      </c>
    </row>
    <row r="10" spans="2:4" x14ac:dyDescent="0.2">
      <c r="B10" s="196" t="s">
        <v>117</v>
      </c>
      <c r="C10" s="197">
        <v>3676.5</v>
      </c>
      <c r="D10" s="198" t="s">
        <v>112</v>
      </c>
    </row>
    <row r="11" spans="2:4" x14ac:dyDescent="0.2">
      <c r="B11" s="196" t="s">
        <v>118</v>
      </c>
      <c r="C11" s="197">
        <v>2106.2730000000001</v>
      </c>
      <c r="D11" s="198" t="s">
        <v>112</v>
      </c>
    </row>
    <row r="12" spans="2:4" x14ac:dyDescent="0.2">
      <c r="B12" s="196" t="s">
        <v>119</v>
      </c>
      <c r="C12" s="197">
        <v>2049.59</v>
      </c>
      <c r="D12" s="198" t="s">
        <v>112</v>
      </c>
    </row>
    <row r="13" spans="2:4" x14ac:dyDescent="0.2">
      <c r="B13" s="196" t="s">
        <v>120</v>
      </c>
      <c r="C13" s="197">
        <v>1671.7919999999999</v>
      </c>
      <c r="D13" s="198" t="s">
        <v>112</v>
      </c>
    </row>
    <row r="14" spans="2:4" x14ac:dyDescent="0.2">
      <c r="B14" s="196" t="s">
        <v>121</v>
      </c>
      <c r="C14" s="197">
        <v>1519.1030000000001</v>
      </c>
      <c r="D14" s="198" t="s">
        <v>112</v>
      </c>
    </row>
    <row r="15" spans="2:4" x14ac:dyDescent="0.2">
      <c r="B15" s="196" t="s">
        <v>122</v>
      </c>
      <c r="C15" s="197">
        <v>1496.6759999999999</v>
      </c>
      <c r="D15" s="198" t="s">
        <v>112</v>
      </c>
    </row>
    <row r="16" spans="2:4" x14ac:dyDescent="0.2">
      <c r="B16" s="196" t="s">
        <v>123</v>
      </c>
      <c r="C16" s="196">
        <v>476.79199999999997</v>
      </c>
      <c r="D16" s="198" t="s">
        <v>112</v>
      </c>
    </row>
    <row r="17" spans="2:4" x14ac:dyDescent="0.2">
      <c r="B17" s="196" t="s">
        <v>124</v>
      </c>
      <c r="C17" s="196">
        <v>387.07799999999997</v>
      </c>
      <c r="D17" s="198" t="s">
        <v>112</v>
      </c>
    </row>
    <row r="18" spans="2:4" x14ac:dyDescent="0.2">
      <c r="B18" s="196" t="s">
        <v>125</v>
      </c>
      <c r="C18" s="196">
        <v>366.51</v>
      </c>
      <c r="D18" s="198" t="s">
        <v>112</v>
      </c>
    </row>
    <row r="19" spans="2:4" x14ac:dyDescent="0.2">
      <c r="B19" s="196" t="s">
        <v>126</v>
      </c>
      <c r="C19" s="196">
        <v>266.5</v>
      </c>
      <c r="D19" s="198" t="s">
        <v>112</v>
      </c>
    </row>
    <row r="20" spans="2:4" x14ac:dyDescent="0.2">
      <c r="B20" s="196" t="s">
        <v>127</v>
      </c>
      <c r="C20" s="196">
        <v>253.56100000000001</v>
      </c>
      <c r="D20" s="198" t="s">
        <v>112</v>
      </c>
    </row>
    <row r="21" spans="2:4" x14ac:dyDescent="0.2">
      <c r="B21" s="196" t="s">
        <v>128</v>
      </c>
      <c r="C21" s="196">
        <v>246.79</v>
      </c>
      <c r="D21" s="198" t="s">
        <v>112</v>
      </c>
    </row>
    <row r="22" spans="2:4" x14ac:dyDescent="0.2">
      <c r="B22" s="196" t="s">
        <v>129</v>
      </c>
      <c r="C22" s="196">
        <v>242.589</v>
      </c>
      <c r="D22" s="198" t="s">
        <v>112</v>
      </c>
    </row>
    <row r="23" spans="2:4" x14ac:dyDescent="0.2">
      <c r="B23" s="196" t="s">
        <v>130</v>
      </c>
      <c r="C23" s="196">
        <v>166.80500000000001</v>
      </c>
      <c r="D23" s="198" t="s">
        <v>112</v>
      </c>
    </row>
    <row r="24" spans="2:4" x14ac:dyDescent="0.2">
      <c r="B24" s="196" t="s">
        <v>131</v>
      </c>
      <c r="C24" s="196">
        <v>150.45400000000001</v>
      </c>
      <c r="D24" s="198" t="s">
        <v>112</v>
      </c>
    </row>
    <row r="25" spans="2:4" x14ac:dyDescent="0.2">
      <c r="B25" s="196" t="s">
        <v>132</v>
      </c>
      <c r="C25" s="196">
        <v>142.184</v>
      </c>
      <c r="D25" s="198" t="s">
        <v>112</v>
      </c>
    </row>
    <row r="26" spans="2:4" x14ac:dyDescent="0.2">
      <c r="B26" s="196" t="s">
        <v>133</v>
      </c>
      <c r="C26" s="196">
        <v>136.62899999999999</v>
      </c>
      <c r="D26" s="198" t="s">
        <v>112</v>
      </c>
    </row>
    <row r="27" spans="2:4" x14ac:dyDescent="0.2">
      <c r="B27" s="196" t="s">
        <v>134</v>
      </c>
      <c r="C27" s="196">
        <v>96.74</v>
      </c>
      <c r="D27" s="198" t="s">
        <v>112</v>
      </c>
    </row>
    <row r="28" spans="2:4" x14ac:dyDescent="0.2">
      <c r="B28" s="196" t="s">
        <v>135</v>
      </c>
      <c r="C28" s="196">
        <v>85.45</v>
      </c>
      <c r="D28" s="198" t="s">
        <v>112</v>
      </c>
    </row>
    <row r="29" spans="2:4" x14ac:dyDescent="0.2">
      <c r="B29" s="196" t="s">
        <v>136</v>
      </c>
      <c r="C29" s="196">
        <v>68.510000000000005</v>
      </c>
      <c r="D29" s="198" t="s">
        <v>112</v>
      </c>
    </row>
    <row r="30" spans="2:4" x14ac:dyDescent="0.2">
      <c r="B30" s="196" t="s">
        <v>137</v>
      </c>
      <c r="C30" s="196">
        <v>32.270000000000003</v>
      </c>
      <c r="D30" s="198" t="s">
        <v>112</v>
      </c>
    </row>
    <row r="31" spans="2:4" x14ac:dyDescent="0.2">
      <c r="B31" s="196" t="s">
        <v>138</v>
      </c>
      <c r="C31" s="196">
        <v>26.759</v>
      </c>
      <c r="D31" s="198" t="s">
        <v>112</v>
      </c>
    </row>
    <row r="32" spans="2:4" x14ac:dyDescent="0.2">
      <c r="B32" s="196" t="s">
        <v>139</v>
      </c>
      <c r="C32" s="196">
        <v>22.652999999999999</v>
      </c>
      <c r="D32" s="198" t="s">
        <v>112</v>
      </c>
    </row>
    <row r="33" spans="2:4" x14ac:dyDescent="0.2">
      <c r="B33" s="196" t="s">
        <v>140</v>
      </c>
      <c r="C33" s="196">
        <v>21.684000000000001</v>
      </c>
      <c r="D33" s="198" t="s">
        <v>112</v>
      </c>
    </row>
    <row r="34" spans="2:4" x14ac:dyDescent="0.2">
      <c r="B34" s="196" t="s">
        <v>141</v>
      </c>
      <c r="C34" s="196">
        <v>1.2589999999999999</v>
      </c>
      <c r="D34" s="198" t="s">
        <v>112</v>
      </c>
    </row>
    <row r="35" spans="2:4" x14ac:dyDescent="0.2">
      <c r="B35" s="199" t="s">
        <v>142</v>
      </c>
      <c r="C35" s="201">
        <f>SUM(C5:C34)</f>
        <v>278098.39700000006</v>
      </c>
    </row>
    <row r="36" spans="2:4" x14ac:dyDescent="0.2">
      <c r="C36" s="22"/>
    </row>
    <row r="37" spans="2:4" x14ac:dyDescent="0.2">
      <c r="C37" s="22"/>
    </row>
    <row r="38" spans="2:4" ht="15.75" thickBot="1" x14ac:dyDescent="0.25"/>
    <row r="39" spans="2:4" ht="15.75" thickBot="1" x14ac:dyDescent="0.25">
      <c r="B39" s="189" t="s">
        <v>143</v>
      </c>
    </row>
    <row r="40" spans="2:4" ht="15.75" thickBot="1" x14ac:dyDescent="0.25">
      <c r="B40" s="190" t="s">
        <v>108</v>
      </c>
      <c r="C40" s="205" t="s">
        <v>109</v>
      </c>
      <c r="D40" s="192" t="s">
        <v>110</v>
      </c>
    </row>
    <row r="41" spans="2:4" x14ac:dyDescent="0.2">
      <c r="B41" s="193" t="s">
        <v>116</v>
      </c>
      <c r="C41" s="194">
        <v>715159.44</v>
      </c>
      <c r="D41" s="195" t="s">
        <v>112</v>
      </c>
    </row>
    <row r="42" spans="2:4" x14ac:dyDescent="0.2">
      <c r="B42" s="196" t="s">
        <v>113</v>
      </c>
      <c r="C42" s="197">
        <v>103069.03</v>
      </c>
      <c r="D42" s="198" t="s">
        <v>112</v>
      </c>
    </row>
    <row r="43" spans="2:4" x14ac:dyDescent="0.2">
      <c r="B43" s="196" t="s">
        <v>114</v>
      </c>
      <c r="C43" s="197">
        <v>8645.1769999999997</v>
      </c>
      <c r="D43" s="198" t="s">
        <v>112</v>
      </c>
    </row>
    <row r="44" spans="2:4" x14ac:dyDescent="0.2">
      <c r="B44" s="196" t="s">
        <v>135</v>
      </c>
      <c r="C44" s="197">
        <v>5500.1989999999996</v>
      </c>
      <c r="D44" s="198" t="s">
        <v>112</v>
      </c>
    </row>
    <row r="45" spans="2:4" x14ac:dyDescent="0.2">
      <c r="B45" s="196" t="s">
        <v>121</v>
      </c>
      <c r="C45" s="197">
        <v>5031.17</v>
      </c>
      <c r="D45" s="198" t="s">
        <v>112</v>
      </c>
    </row>
    <row r="46" spans="2:4" x14ac:dyDescent="0.2">
      <c r="B46" s="196" t="s">
        <v>119</v>
      </c>
      <c r="C46" s="197">
        <v>3335.52</v>
      </c>
      <c r="D46" s="198" t="s">
        <v>112</v>
      </c>
    </row>
    <row r="47" spans="2:4" x14ac:dyDescent="0.2">
      <c r="B47" s="196" t="s">
        <v>120</v>
      </c>
      <c r="C47" s="197">
        <v>2597.4780000000001</v>
      </c>
      <c r="D47" s="198" t="s">
        <v>112</v>
      </c>
    </row>
    <row r="48" spans="2:4" x14ac:dyDescent="0.2">
      <c r="B48" s="196" t="s">
        <v>117</v>
      </c>
      <c r="C48" s="197">
        <v>2340.1669999999999</v>
      </c>
      <c r="D48" s="198" t="s">
        <v>112</v>
      </c>
    </row>
    <row r="49" spans="2:4" x14ac:dyDescent="0.2">
      <c r="B49" s="196" t="s">
        <v>118</v>
      </c>
      <c r="C49" s="197">
        <v>2027.23</v>
      </c>
      <c r="D49" s="198" t="s">
        <v>112</v>
      </c>
    </row>
    <row r="50" spans="2:4" x14ac:dyDescent="0.2">
      <c r="B50" s="196" t="s">
        <v>122</v>
      </c>
      <c r="C50" s="197">
        <v>1707.5060000000001</v>
      </c>
      <c r="D50" s="198" t="s">
        <v>112</v>
      </c>
    </row>
    <row r="51" spans="2:4" x14ac:dyDescent="0.2">
      <c r="B51" s="196" t="s">
        <v>115</v>
      </c>
      <c r="C51" s="197">
        <v>1355.819</v>
      </c>
      <c r="D51" s="198" t="s">
        <v>112</v>
      </c>
    </row>
    <row r="52" spans="2:4" x14ac:dyDescent="0.2">
      <c r="B52" s="196" t="s">
        <v>123</v>
      </c>
      <c r="C52" s="196">
        <v>917.86400000000003</v>
      </c>
      <c r="D52" s="198" t="s">
        <v>112</v>
      </c>
    </row>
    <row r="53" spans="2:4" x14ac:dyDescent="0.2">
      <c r="B53" s="196" t="s">
        <v>128</v>
      </c>
      <c r="C53" s="196">
        <v>634.505</v>
      </c>
      <c r="D53" s="198" t="s">
        <v>112</v>
      </c>
    </row>
    <row r="54" spans="2:4" x14ac:dyDescent="0.2">
      <c r="B54" s="196" t="s">
        <v>125</v>
      </c>
      <c r="C54" s="196">
        <v>614.84199999999998</v>
      </c>
      <c r="D54" s="198" t="s">
        <v>112</v>
      </c>
    </row>
    <row r="55" spans="2:4" x14ac:dyDescent="0.2">
      <c r="B55" s="196" t="s">
        <v>126</v>
      </c>
      <c r="C55" s="196">
        <v>561.36</v>
      </c>
      <c r="D55" s="198" t="s">
        <v>112</v>
      </c>
    </row>
    <row r="56" spans="2:4" x14ac:dyDescent="0.2">
      <c r="B56" s="196" t="s">
        <v>134</v>
      </c>
      <c r="C56" s="196">
        <v>399.25700000000001</v>
      </c>
      <c r="D56" s="198" t="s">
        <v>112</v>
      </c>
    </row>
    <row r="57" spans="2:4" x14ac:dyDescent="0.2">
      <c r="B57" s="196" t="s">
        <v>124</v>
      </c>
      <c r="C57" s="196">
        <v>366.779</v>
      </c>
      <c r="D57" s="198" t="s">
        <v>112</v>
      </c>
    </row>
    <row r="58" spans="2:4" x14ac:dyDescent="0.2">
      <c r="B58" s="196" t="s">
        <v>127</v>
      </c>
      <c r="C58" s="196">
        <v>355.298</v>
      </c>
      <c r="D58" s="198" t="s">
        <v>112</v>
      </c>
    </row>
    <row r="59" spans="2:4" x14ac:dyDescent="0.2">
      <c r="B59" s="196" t="s">
        <v>129</v>
      </c>
      <c r="C59" s="196">
        <v>289.63799999999998</v>
      </c>
      <c r="D59" s="198" t="s">
        <v>112</v>
      </c>
    </row>
    <row r="60" spans="2:4" x14ac:dyDescent="0.2">
      <c r="B60" s="196" t="s">
        <v>130</v>
      </c>
      <c r="C60" s="196">
        <v>162.911</v>
      </c>
      <c r="D60" s="198" t="s">
        <v>112</v>
      </c>
    </row>
    <row r="61" spans="2:4" x14ac:dyDescent="0.2">
      <c r="B61" s="196" t="s">
        <v>137</v>
      </c>
      <c r="C61" s="196">
        <v>144.864</v>
      </c>
      <c r="D61" s="198" t="s">
        <v>112</v>
      </c>
    </row>
    <row r="62" spans="2:4" x14ac:dyDescent="0.2">
      <c r="B62" s="196" t="s">
        <v>132</v>
      </c>
      <c r="C62" s="196">
        <v>123.247</v>
      </c>
      <c r="D62" s="198" t="s">
        <v>112</v>
      </c>
    </row>
    <row r="63" spans="2:4" x14ac:dyDescent="0.2">
      <c r="B63" s="196" t="s">
        <v>138</v>
      </c>
      <c r="C63" s="196">
        <v>100.57</v>
      </c>
      <c r="D63" s="198" t="s">
        <v>112</v>
      </c>
    </row>
    <row r="64" spans="2:4" x14ac:dyDescent="0.2">
      <c r="B64" s="196" t="s">
        <v>111</v>
      </c>
      <c r="C64" s="196">
        <v>65.286000000000001</v>
      </c>
      <c r="D64" s="198" t="s">
        <v>112</v>
      </c>
    </row>
    <row r="65" spans="2:5" x14ac:dyDescent="0.2">
      <c r="B65" s="196" t="s">
        <v>131</v>
      </c>
      <c r="C65" s="196">
        <v>57.884999999999998</v>
      </c>
      <c r="D65" s="198" t="s">
        <v>112</v>
      </c>
    </row>
    <row r="66" spans="2:5" x14ac:dyDescent="0.2">
      <c r="B66" s="196" t="s">
        <v>133</v>
      </c>
      <c r="C66" s="196">
        <v>48.088999999999999</v>
      </c>
      <c r="D66" s="198" t="s">
        <v>112</v>
      </c>
    </row>
    <row r="67" spans="2:5" x14ac:dyDescent="0.2">
      <c r="B67" s="196" t="s">
        <v>139</v>
      </c>
      <c r="C67" s="196">
        <v>24.478000000000002</v>
      </c>
      <c r="D67" s="198" t="s">
        <v>112</v>
      </c>
      <c r="E67" s="22"/>
    </row>
    <row r="68" spans="2:5" x14ac:dyDescent="0.2">
      <c r="B68" s="196" t="s">
        <v>140</v>
      </c>
      <c r="C68" s="196">
        <v>5</v>
      </c>
      <c r="D68" s="198" t="s">
        <v>112</v>
      </c>
    </row>
    <row r="69" spans="2:5" x14ac:dyDescent="0.2">
      <c r="B69" s="199" t="s">
        <v>142</v>
      </c>
      <c r="C69" s="201">
        <f>SUM(C41:C68)</f>
        <v>855640.60899999982</v>
      </c>
      <c r="E69" s="22"/>
    </row>
    <row r="72" spans="2:5" ht="15.75" thickBot="1" x14ac:dyDescent="0.25">
      <c r="C72" s="22"/>
    </row>
    <row r="73" spans="2:5" ht="15.75" thickBot="1" x14ac:dyDescent="0.25">
      <c r="B73" s="189" t="s">
        <v>144</v>
      </c>
    </row>
    <row r="74" spans="2:5" ht="15.75" thickBot="1" x14ac:dyDescent="0.25">
      <c r="B74" s="190" t="s">
        <v>108</v>
      </c>
      <c r="C74" s="191" t="s">
        <v>109</v>
      </c>
      <c r="D74" s="192" t="s">
        <v>110</v>
      </c>
    </row>
    <row r="75" spans="2:5" x14ac:dyDescent="0.2">
      <c r="B75" s="193" t="s">
        <v>116</v>
      </c>
      <c r="C75" s="194">
        <v>287274.23</v>
      </c>
      <c r="D75" s="272" t="s">
        <v>112</v>
      </c>
    </row>
    <row r="76" spans="2:5" x14ac:dyDescent="0.2">
      <c r="B76" s="273" t="s">
        <v>117</v>
      </c>
      <c r="C76" s="274">
        <v>47950.2</v>
      </c>
      <c r="D76" s="198" t="s">
        <v>112</v>
      </c>
    </row>
    <row r="77" spans="2:5" x14ac:dyDescent="0.2">
      <c r="B77" s="273" t="s">
        <v>113</v>
      </c>
      <c r="C77" s="274">
        <v>33784.99</v>
      </c>
      <c r="D77" s="198" t="s">
        <v>112</v>
      </c>
    </row>
    <row r="78" spans="2:5" x14ac:dyDescent="0.2">
      <c r="B78" s="273" t="s">
        <v>114</v>
      </c>
      <c r="C78" s="274">
        <v>6060.38</v>
      </c>
      <c r="D78" s="198" t="s">
        <v>112</v>
      </c>
    </row>
    <row r="79" spans="2:5" x14ac:dyDescent="0.2">
      <c r="B79" s="273" t="s">
        <v>121</v>
      </c>
      <c r="C79" s="274">
        <v>4759.83</v>
      </c>
      <c r="D79" s="198" t="s">
        <v>112</v>
      </c>
    </row>
    <row r="80" spans="2:5" x14ac:dyDescent="0.2">
      <c r="B80" s="273" t="s">
        <v>119</v>
      </c>
      <c r="C80" s="274">
        <v>4018.91</v>
      </c>
      <c r="D80" s="198" t="s">
        <v>112</v>
      </c>
    </row>
    <row r="81" spans="2:4" x14ac:dyDescent="0.2">
      <c r="B81" s="273" t="s">
        <v>111</v>
      </c>
      <c r="C81" s="274">
        <v>3720.2979999999998</v>
      </c>
      <c r="D81" s="198" t="s">
        <v>112</v>
      </c>
    </row>
    <row r="82" spans="2:4" x14ac:dyDescent="0.2">
      <c r="B82" s="273" t="s">
        <v>120</v>
      </c>
      <c r="C82" s="274">
        <v>2433.5770000000002</v>
      </c>
      <c r="D82" s="198" t="s">
        <v>112</v>
      </c>
    </row>
    <row r="83" spans="2:4" x14ac:dyDescent="0.2">
      <c r="B83" s="273" t="s">
        <v>118</v>
      </c>
      <c r="C83" s="274">
        <v>2365.37</v>
      </c>
      <c r="D83" s="198" t="s">
        <v>112</v>
      </c>
    </row>
    <row r="84" spans="2:4" x14ac:dyDescent="0.2">
      <c r="B84" s="273" t="s">
        <v>115</v>
      </c>
      <c r="C84" s="274">
        <v>1239.356</v>
      </c>
      <c r="D84" s="198" t="s">
        <v>112</v>
      </c>
    </row>
    <row r="85" spans="2:4" x14ac:dyDescent="0.2">
      <c r="B85" s="273" t="s">
        <v>130</v>
      </c>
      <c r="C85" s="274">
        <v>1033.537</v>
      </c>
      <c r="D85" s="198" t="s">
        <v>112</v>
      </c>
    </row>
    <row r="86" spans="2:4" x14ac:dyDescent="0.2">
      <c r="B86" s="273" t="s">
        <v>122</v>
      </c>
      <c r="C86" s="274">
        <v>959.76499999999999</v>
      </c>
      <c r="D86" s="198" t="s">
        <v>112</v>
      </c>
    </row>
    <row r="87" spans="2:4" x14ac:dyDescent="0.2">
      <c r="B87" s="273" t="s">
        <v>123</v>
      </c>
      <c r="C87" s="274">
        <v>486.93799999999999</v>
      </c>
      <c r="D87" s="198" t="s">
        <v>112</v>
      </c>
    </row>
    <row r="88" spans="2:4" x14ac:dyDescent="0.2">
      <c r="B88" s="273" t="s">
        <v>129</v>
      </c>
      <c r="C88" s="274">
        <v>460.50900000000001</v>
      </c>
      <c r="D88" s="198" t="s">
        <v>112</v>
      </c>
    </row>
    <row r="89" spans="2:4" x14ac:dyDescent="0.2">
      <c r="B89" s="273" t="s">
        <v>126</v>
      </c>
      <c r="C89" s="274">
        <v>455.38</v>
      </c>
      <c r="D89" s="198" t="s">
        <v>112</v>
      </c>
    </row>
    <row r="90" spans="2:4" x14ac:dyDescent="0.2">
      <c r="B90" s="273" t="s">
        <v>125</v>
      </c>
      <c r="C90" s="274">
        <v>453.27</v>
      </c>
      <c r="D90" s="198" t="s">
        <v>112</v>
      </c>
    </row>
    <row r="91" spans="2:4" x14ac:dyDescent="0.2">
      <c r="B91" s="273" t="s">
        <v>128</v>
      </c>
      <c r="C91" s="274">
        <v>350.40199999999999</v>
      </c>
      <c r="D91" s="198" t="s">
        <v>112</v>
      </c>
    </row>
    <row r="92" spans="2:4" x14ac:dyDescent="0.2">
      <c r="B92" s="273" t="s">
        <v>124</v>
      </c>
      <c r="C92" s="274">
        <v>329.36</v>
      </c>
      <c r="D92" s="198" t="s">
        <v>112</v>
      </c>
    </row>
    <row r="93" spans="2:4" x14ac:dyDescent="0.2">
      <c r="B93" s="273" t="s">
        <v>127</v>
      </c>
      <c r="C93" s="274">
        <v>269.91000000000003</v>
      </c>
      <c r="D93" s="198" t="s">
        <v>112</v>
      </c>
    </row>
    <row r="94" spans="2:4" x14ac:dyDescent="0.2">
      <c r="B94" s="273" t="s">
        <v>137</v>
      </c>
      <c r="C94" s="274">
        <v>267.14</v>
      </c>
      <c r="D94" s="198" t="s">
        <v>112</v>
      </c>
    </row>
    <row r="95" spans="2:4" x14ac:dyDescent="0.2">
      <c r="B95" s="273" t="s">
        <v>134</v>
      </c>
      <c r="C95" s="274">
        <v>251.61</v>
      </c>
      <c r="D95" s="198" t="s">
        <v>112</v>
      </c>
    </row>
    <row r="96" spans="2:4" x14ac:dyDescent="0.2">
      <c r="B96" s="273" t="s">
        <v>132</v>
      </c>
      <c r="C96" s="274">
        <v>172.166</v>
      </c>
      <c r="D96" s="198" t="s">
        <v>112</v>
      </c>
    </row>
    <row r="97" spans="2:4" x14ac:dyDescent="0.2">
      <c r="B97" s="273" t="s">
        <v>131</v>
      </c>
      <c r="C97" s="274">
        <v>149.97399999999999</v>
      </c>
      <c r="D97" s="198" t="s">
        <v>112</v>
      </c>
    </row>
    <row r="98" spans="2:4" x14ac:dyDescent="0.2">
      <c r="B98" s="273" t="s">
        <v>135</v>
      </c>
      <c r="C98" s="274">
        <v>139.70099999999999</v>
      </c>
      <c r="D98" s="198" t="s">
        <v>112</v>
      </c>
    </row>
    <row r="99" spans="2:4" x14ac:dyDescent="0.2">
      <c r="B99" s="273" t="s">
        <v>133</v>
      </c>
      <c r="C99" s="274">
        <v>120.193</v>
      </c>
      <c r="D99" s="198" t="s">
        <v>112</v>
      </c>
    </row>
    <row r="100" spans="2:4" x14ac:dyDescent="0.2">
      <c r="B100" s="273" t="s">
        <v>136</v>
      </c>
      <c r="C100" s="274">
        <v>87.992999999999995</v>
      </c>
      <c r="D100" s="198" t="s">
        <v>112</v>
      </c>
    </row>
    <row r="101" spans="2:4" x14ac:dyDescent="0.2">
      <c r="B101" s="273" t="s">
        <v>138</v>
      </c>
      <c r="C101" s="274">
        <v>59.149000000000001</v>
      </c>
      <c r="D101" s="198" t="s">
        <v>112</v>
      </c>
    </row>
    <row r="102" spans="2:4" x14ac:dyDescent="0.2">
      <c r="B102" s="273" t="s">
        <v>141</v>
      </c>
      <c r="C102" s="274">
        <v>57.65</v>
      </c>
      <c r="D102" s="198" t="s">
        <v>112</v>
      </c>
    </row>
    <row r="103" spans="2:4" x14ac:dyDescent="0.2">
      <c r="B103" s="273" t="s">
        <v>139</v>
      </c>
      <c r="C103" s="274">
        <v>28.745000000000001</v>
      </c>
      <c r="D103" s="198" t="s">
        <v>112</v>
      </c>
    </row>
    <row r="104" spans="2:4" x14ac:dyDescent="0.2">
      <c r="B104" s="196" t="s">
        <v>145</v>
      </c>
      <c r="C104" s="197">
        <v>26.74</v>
      </c>
      <c r="D104" s="198" t="s">
        <v>112</v>
      </c>
    </row>
    <row r="105" spans="2:4" x14ac:dyDescent="0.2">
      <c r="B105" s="196" t="s">
        <v>140</v>
      </c>
      <c r="C105" s="197">
        <v>19.225999999999999</v>
      </c>
      <c r="D105" s="198" t="s">
        <v>112</v>
      </c>
    </row>
    <row r="106" spans="2:4" x14ac:dyDescent="0.2">
      <c r="B106" s="196" t="s">
        <v>146</v>
      </c>
      <c r="C106" s="197">
        <v>15.75</v>
      </c>
      <c r="D106" s="198" t="s">
        <v>112</v>
      </c>
    </row>
    <row r="107" spans="2:4" x14ac:dyDescent="0.2">
      <c r="B107" s="199" t="s">
        <v>142</v>
      </c>
      <c r="C107" s="201">
        <f>SUM(C75:C106)</f>
        <v>399802.24900000013</v>
      </c>
    </row>
    <row r="110" spans="2:4" ht="15.75" thickBot="1" x14ac:dyDescent="0.25">
      <c r="C110" s="22"/>
    </row>
    <row r="111" spans="2:4" ht="15.75" thickBot="1" x14ac:dyDescent="0.25">
      <c r="B111" s="206" t="s">
        <v>147</v>
      </c>
    </row>
    <row r="112" spans="2:4" ht="15.75" thickBot="1" x14ac:dyDescent="0.25">
      <c r="B112" s="207" t="s">
        <v>108</v>
      </c>
      <c r="C112" s="191" t="s">
        <v>109</v>
      </c>
      <c r="D112" s="192" t="s">
        <v>110</v>
      </c>
    </row>
    <row r="113" spans="2:6" x14ac:dyDescent="0.2">
      <c r="B113" s="193" t="s">
        <v>113</v>
      </c>
      <c r="C113" s="194">
        <v>105868.079</v>
      </c>
      <c r="D113" s="272" t="s">
        <v>112</v>
      </c>
    </row>
    <row r="114" spans="2:6" x14ac:dyDescent="0.2">
      <c r="B114" s="273" t="s">
        <v>116</v>
      </c>
      <c r="C114" s="274">
        <v>13539.85</v>
      </c>
      <c r="D114" s="198" t="s">
        <v>112</v>
      </c>
    </row>
    <row r="115" spans="2:6" x14ac:dyDescent="0.2">
      <c r="B115" s="273" t="s">
        <v>114</v>
      </c>
      <c r="C115" s="274">
        <v>9661.2279999999992</v>
      </c>
      <c r="D115" s="198" t="s">
        <v>112</v>
      </c>
    </row>
    <row r="116" spans="2:6" x14ac:dyDescent="0.2">
      <c r="B116" s="273" t="s">
        <v>121</v>
      </c>
      <c r="C116" s="274">
        <v>4121.7709999999997</v>
      </c>
      <c r="D116" s="198" t="s">
        <v>112</v>
      </c>
    </row>
    <row r="117" spans="2:6" x14ac:dyDescent="0.2">
      <c r="B117" s="273" t="s">
        <v>119</v>
      </c>
      <c r="C117" s="274">
        <v>3256.94</v>
      </c>
      <c r="D117" s="198" t="s">
        <v>112</v>
      </c>
      <c r="F117" s="22"/>
    </row>
    <row r="118" spans="2:6" x14ac:dyDescent="0.2">
      <c r="B118" s="273" t="s">
        <v>122</v>
      </c>
      <c r="C118" s="274">
        <v>2635.88</v>
      </c>
      <c r="D118" s="198" t="s">
        <v>112</v>
      </c>
      <c r="E118" s="275"/>
      <c r="F118" s="22"/>
    </row>
    <row r="119" spans="2:6" x14ac:dyDescent="0.2">
      <c r="B119" s="273" t="s">
        <v>120</v>
      </c>
      <c r="C119" s="274">
        <v>2265.819</v>
      </c>
      <c r="D119" s="198" t="s">
        <v>112</v>
      </c>
    </row>
    <row r="120" spans="2:6" x14ac:dyDescent="0.2">
      <c r="B120" s="273" t="s">
        <v>118</v>
      </c>
      <c r="C120" s="274">
        <v>1986.548</v>
      </c>
      <c r="D120" s="198" t="s">
        <v>112</v>
      </c>
    </row>
    <row r="121" spans="2:6" x14ac:dyDescent="0.2">
      <c r="B121" s="273" t="s">
        <v>117</v>
      </c>
      <c r="C121" s="274">
        <v>1562.1790000000001</v>
      </c>
      <c r="D121" s="198" t="s">
        <v>112</v>
      </c>
    </row>
    <row r="122" spans="2:6" x14ac:dyDescent="0.2">
      <c r="B122" s="273" t="s">
        <v>115</v>
      </c>
      <c r="C122" s="274">
        <v>1382.8420000000001</v>
      </c>
      <c r="D122" s="198" t="s">
        <v>112</v>
      </c>
    </row>
    <row r="123" spans="2:6" x14ac:dyDescent="0.2">
      <c r="B123" s="273" t="s">
        <v>123</v>
      </c>
      <c r="C123" s="274">
        <v>1029.2280000000001</v>
      </c>
      <c r="D123" s="198" t="s">
        <v>112</v>
      </c>
    </row>
    <row r="124" spans="2:6" x14ac:dyDescent="0.2">
      <c r="B124" s="273" t="s">
        <v>126</v>
      </c>
      <c r="C124" s="273">
        <v>943.952</v>
      </c>
      <c r="D124" s="198" t="s">
        <v>112</v>
      </c>
    </row>
    <row r="125" spans="2:6" x14ac:dyDescent="0.2">
      <c r="B125" s="273" t="s">
        <v>125</v>
      </c>
      <c r="C125" s="273">
        <v>806.67899999999997</v>
      </c>
      <c r="D125" s="198" t="s">
        <v>112</v>
      </c>
    </row>
    <row r="126" spans="2:6" x14ac:dyDescent="0.2">
      <c r="B126" s="273" t="s">
        <v>131</v>
      </c>
      <c r="C126" s="273">
        <v>307.572</v>
      </c>
      <c r="D126" s="198" t="s">
        <v>112</v>
      </c>
    </row>
    <row r="127" spans="2:6" x14ac:dyDescent="0.2">
      <c r="B127" s="273" t="s">
        <v>137</v>
      </c>
      <c r="C127" s="273">
        <v>278.52</v>
      </c>
      <c r="D127" s="198" t="s">
        <v>112</v>
      </c>
    </row>
    <row r="128" spans="2:6" x14ac:dyDescent="0.2">
      <c r="B128" s="273" t="s">
        <v>134</v>
      </c>
      <c r="C128" s="273">
        <v>254.39</v>
      </c>
      <c r="D128" s="198" t="s">
        <v>112</v>
      </c>
    </row>
    <row r="129" spans="2:4" x14ac:dyDescent="0.2">
      <c r="B129" s="273" t="s">
        <v>127</v>
      </c>
      <c r="C129" s="273">
        <v>234.63</v>
      </c>
      <c r="D129" s="198" t="s">
        <v>112</v>
      </c>
    </row>
    <row r="130" spans="2:4" x14ac:dyDescent="0.2">
      <c r="B130" s="273" t="s">
        <v>130</v>
      </c>
      <c r="C130" s="273">
        <v>212.22</v>
      </c>
      <c r="D130" s="198" t="s">
        <v>112</v>
      </c>
    </row>
    <row r="131" spans="2:4" x14ac:dyDescent="0.2">
      <c r="B131" s="273" t="s">
        <v>140</v>
      </c>
      <c r="C131" s="273">
        <v>205.5</v>
      </c>
      <c r="D131" s="198" t="s">
        <v>112</v>
      </c>
    </row>
    <row r="132" spans="2:4" x14ac:dyDescent="0.2">
      <c r="B132" s="273" t="s">
        <v>129</v>
      </c>
      <c r="C132" s="273">
        <v>205.3</v>
      </c>
      <c r="D132" s="198" t="s">
        <v>112</v>
      </c>
    </row>
    <row r="133" spans="2:4" x14ac:dyDescent="0.2">
      <c r="B133" s="273" t="s">
        <v>111</v>
      </c>
      <c r="C133" s="273">
        <v>175.65799999999999</v>
      </c>
      <c r="D133" s="198" t="s">
        <v>112</v>
      </c>
    </row>
    <row r="134" spans="2:4" x14ac:dyDescent="0.2">
      <c r="B134" s="273" t="s">
        <v>124</v>
      </c>
      <c r="C134" s="273">
        <v>151.69999999999999</v>
      </c>
      <c r="D134" s="198" t="s">
        <v>112</v>
      </c>
    </row>
    <row r="135" spans="2:4" x14ac:dyDescent="0.2">
      <c r="B135" s="273" t="s">
        <v>135</v>
      </c>
      <c r="C135" s="273">
        <v>133.63900000000001</v>
      </c>
      <c r="D135" s="198" t="s">
        <v>112</v>
      </c>
    </row>
    <row r="136" spans="2:4" x14ac:dyDescent="0.2">
      <c r="B136" s="273" t="s">
        <v>138</v>
      </c>
      <c r="C136" s="273">
        <v>109.73099999999999</v>
      </c>
      <c r="D136" s="198" t="s">
        <v>112</v>
      </c>
    </row>
    <row r="137" spans="2:4" x14ac:dyDescent="0.2">
      <c r="B137" s="273" t="s">
        <v>128</v>
      </c>
      <c r="C137" s="273">
        <v>105.16500000000001</v>
      </c>
      <c r="D137" s="198" t="s">
        <v>112</v>
      </c>
    </row>
    <row r="138" spans="2:4" x14ac:dyDescent="0.2">
      <c r="B138" s="273" t="s">
        <v>132</v>
      </c>
      <c r="C138" s="273">
        <v>98.658000000000001</v>
      </c>
      <c r="D138" s="198" t="s">
        <v>112</v>
      </c>
    </row>
    <row r="139" spans="2:4" x14ac:dyDescent="0.2">
      <c r="B139" s="273" t="s">
        <v>133</v>
      </c>
      <c r="C139" s="273">
        <v>75.798000000000002</v>
      </c>
      <c r="D139" s="198" t="s">
        <v>112</v>
      </c>
    </row>
    <row r="140" spans="2:4" x14ac:dyDescent="0.2">
      <c r="B140" s="273" t="s">
        <v>139</v>
      </c>
      <c r="C140" s="273">
        <v>33.299999999999997</v>
      </c>
      <c r="D140" s="198" t="s">
        <v>112</v>
      </c>
    </row>
    <row r="141" spans="2:4" s="275" customFormat="1" x14ac:dyDescent="0.2">
      <c r="B141" s="273" t="s">
        <v>141</v>
      </c>
      <c r="C141" s="273">
        <v>18.898</v>
      </c>
      <c r="D141" s="198" t="s">
        <v>112</v>
      </c>
    </row>
    <row r="142" spans="2:4" x14ac:dyDescent="0.2">
      <c r="B142" s="199" t="s">
        <v>142</v>
      </c>
      <c r="C142" s="201">
        <f>SUM(C113:C141)</f>
        <v>151661.674</v>
      </c>
    </row>
    <row r="143" spans="2:4" x14ac:dyDescent="0.2">
      <c r="C143" s="22"/>
    </row>
    <row r="145" spans="2:4" ht="15.75" thickBot="1" x14ac:dyDescent="0.25"/>
    <row r="146" spans="2:4" ht="15.75" thickBot="1" x14ac:dyDescent="0.25">
      <c r="B146" s="189" t="s">
        <v>148</v>
      </c>
    </row>
    <row r="147" spans="2:4" ht="15.75" thickBot="1" x14ac:dyDescent="0.25">
      <c r="B147" s="190" t="s">
        <v>108</v>
      </c>
      <c r="C147" s="191" t="s">
        <v>109</v>
      </c>
      <c r="D147" s="192" t="s">
        <v>110</v>
      </c>
    </row>
    <row r="148" spans="2:4" x14ac:dyDescent="0.2">
      <c r="B148" s="193" t="s">
        <v>113</v>
      </c>
      <c r="C148" s="194">
        <v>253692.92499999999</v>
      </c>
      <c r="D148" s="195" t="s">
        <v>112</v>
      </c>
    </row>
    <row r="149" spans="2:4" x14ac:dyDescent="0.2">
      <c r="B149" s="196" t="s">
        <v>120</v>
      </c>
      <c r="C149" s="197">
        <v>105535.03</v>
      </c>
      <c r="D149" s="198" t="s">
        <v>112</v>
      </c>
    </row>
    <row r="150" spans="2:4" x14ac:dyDescent="0.2">
      <c r="B150" s="196" t="s">
        <v>114</v>
      </c>
      <c r="C150" s="197">
        <v>10641.95</v>
      </c>
      <c r="D150" s="198" t="s">
        <v>112</v>
      </c>
    </row>
    <row r="151" spans="2:4" x14ac:dyDescent="0.2">
      <c r="B151" s="196" t="s">
        <v>116</v>
      </c>
      <c r="C151" s="197">
        <v>8473.2999999999993</v>
      </c>
      <c r="D151" s="198" t="s">
        <v>112</v>
      </c>
    </row>
    <row r="152" spans="2:4" x14ac:dyDescent="0.2">
      <c r="B152" s="196" t="s">
        <v>118</v>
      </c>
      <c r="C152" s="197">
        <v>5782.49</v>
      </c>
      <c r="D152" s="198" t="s">
        <v>112</v>
      </c>
    </row>
    <row r="153" spans="2:4" x14ac:dyDescent="0.2">
      <c r="B153" s="196" t="s">
        <v>121</v>
      </c>
      <c r="C153" s="197">
        <v>5155.3919999999998</v>
      </c>
      <c r="D153" s="198" t="s">
        <v>112</v>
      </c>
    </row>
    <row r="154" spans="2:4" x14ac:dyDescent="0.2">
      <c r="B154" s="196" t="s">
        <v>119</v>
      </c>
      <c r="C154" s="197">
        <v>3319.9250000000002</v>
      </c>
      <c r="D154" s="198" t="s">
        <v>112</v>
      </c>
    </row>
    <row r="155" spans="2:4" x14ac:dyDescent="0.2">
      <c r="B155" s="196" t="s">
        <v>117</v>
      </c>
      <c r="C155" s="197">
        <v>2846.5160000000001</v>
      </c>
      <c r="D155" s="198" t="s">
        <v>112</v>
      </c>
    </row>
    <row r="156" spans="2:4" x14ac:dyDescent="0.2">
      <c r="B156" s="196" t="s">
        <v>129</v>
      </c>
      <c r="C156" s="197">
        <v>1207.3499999999999</v>
      </c>
      <c r="D156" s="198" t="s">
        <v>112</v>
      </c>
    </row>
    <row r="157" spans="2:4" x14ac:dyDescent="0.2">
      <c r="B157" s="196" t="s">
        <v>115</v>
      </c>
      <c r="C157" s="197">
        <v>1150.0809999999999</v>
      </c>
      <c r="D157" s="198" t="s">
        <v>112</v>
      </c>
    </row>
    <row r="158" spans="2:4" x14ac:dyDescent="0.2">
      <c r="B158" s="196" t="s">
        <v>111</v>
      </c>
      <c r="C158" s="197">
        <v>877.84199999999998</v>
      </c>
      <c r="D158" s="198" t="s">
        <v>112</v>
      </c>
    </row>
    <row r="159" spans="2:4" x14ac:dyDescent="0.2">
      <c r="B159" s="196" t="s">
        <v>125</v>
      </c>
      <c r="C159" s="196">
        <v>856.85699999999997</v>
      </c>
      <c r="D159" s="198" t="s">
        <v>112</v>
      </c>
    </row>
    <row r="160" spans="2:4" x14ac:dyDescent="0.2">
      <c r="B160" s="196" t="s">
        <v>126</v>
      </c>
      <c r="C160" s="196">
        <v>843.423</v>
      </c>
      <c r="D160" s="198" t="s">
        <v>112</v>
      </c>
    </row>
    <row r="161" spans="2:8" x14ac:dyDescent="0.2">
      <c r="B161" s="196" t="s">
        <v>131</v>
      </c>
      <c r="C161" s="196">
        <v>589.51</v>
      </c>
      <c r="D161" s="198" t="s">
        <v>112</v>
      </c>
      <c r="F161" s="151"/>
    </row>
    <row r="162" spans="2:8" x14ac:dyDescent="0.2">
      <c r="B162" s="196" t="s">
        <v>123</v>
      </c>
      <c r="C162" s="196">
        <v>499.42</v>
      </c>
      <c r="D162" s="198" t="s">
        <v>112</v>
      </c>
      <c r="F162" s="151"/>
    </row>
    <row r="163" spans="2:8" x14ac:dyDescent="0.2">
      <c r="B163" s="196" t="s">
        <v>122</v>
      </c>
      <c r="C163" s="196">
        <v>461.13400000000001</v>
      </c>
      <c r="D163" s="198" t="s">
        <v>112</v>
      </c>
      <c r="F163" s="151"/>
    </row>
    <row r="164" spans="2:8" x14ac:dyDescent="0.2">
      <c r="B164" s="196" t="s">
        <v>127</v>
      </c>
      <c r="C164" s="196">
        <v>376.65300000000002</v>
      </c>
      <c r="D164" s="198" t="s">
        <v>112</v>
      </c>
      <c r="F164" s="151"/>
    </row>
    <row r="165" spans="2:8" x14ac:dyDescent="0.2">
      <c r="B165" s="196" t="s">
        <v>132</v>
      </c>
      <c r="C165" s="196">
        <v>299.64999999999998</v>
      </c>
      <c r="D165" s="198" t="s">
        <v>112</v>
      </c>
      <c r="F165" s="151"/>
    </row>
    <row r="166" spans="2:8" x14ac:dyDescent="0.2">
      <c r="B166" s="196" t="s">
        <v>128</v>
      </c>
      <c r="C166" s="196">
        <v>281.07</v>
      </c>
      <c r="D166" s="198" t="s">
        <v>112</v>
      </c>
    </row>
    <row r="167" spans="2:8" x14ac:dyDescent="0.2">
      <c r="B167" s="196" t="s">
        <v>137</v>
      </c>
      <c r="C167" s="196">
        <v>238.541</v>
      </c>
      <c r="D167" s="198" t="s">
        <v>112</v>
      </c>
    </row>
    <row r="168" spans="2:8" x14ac:dyDescent="0.2">
      <c r="B168" s="196" t="s">
        <v>124</v>
      </c>
      <c r="C168" s="196">
        <v>238.34899999999999</v>
      </c>
      <c r="D168" s="198" t="s">
        <v>112</v>
      </c>
    </row>
    <row r="169" spans="2:8" x14ac:dyDescent="0.2">
      <c r="B169" s="196" t="s">
        <v>130</v>
      </c>
      <c r="C169" s="196">
        <v>120.663</v>
      </c>
      <c r="D169" s="198" t="s">
        <v>112</v>
      </c>
    </row>
    <row r="170" spans="2:8" x14ac:dyDescent="0.2">
      <c r="B170" s="196" t="s">
        <v>133</v>
      </c>
      <c r="C170" s="196">
        <v>107.19799999999999</v>
      </c>
      <c r="D170" s="198" t="s">
        <v>112</v>
      </c>
    </row>
    <row r="171" spans="2:8" x14ac:dyDescent="0.2">
      <c r="B171" s="196" t="s">
        <v>134</v>
      </c>
      <c r="C171" s="196">
        <v>100.86</v>
      </c>
      <c r="D171" s="198" t="s">
        <v>112</v>
      </c>
    </row>
    <row r="172" spans="2:8" x14ac:dyDescent="0.2">
      <c r="B172" s="196" t="s">
        <v>138</v>
      </c>
      <c r="C172" s="196">
        <v>42.552</v>
      </c>
      <c r="D172" s="198" t="s">
        <v>112</v>
      </c>
    </row>
    <row r="173" spans="2:8" x14ac:dyDescent="0.2">
      <c r="B173" s="196" t="s">
        <v>145</v>
      </c>
      <c r="C173" s="196">
        <v>40.606000000000002</v>
      </c>
      <c r="D173" s="198" t="s">
        <v>112</v>
      </c>
    </row>
    <row r="174" spans="2:8" x14ac:dyDescent="0.2">
      <c r="B174" s="196" t="s">
        <v>135</v>
      </c>
      <c r="C174" s="196">
        <v>33.64</v>
      </c>
      <c r="D174" s="198" t="s">
        <v>112</v>
      </c>
    </row>
    <row r="175" spans="2:8" x14ac:dyDescent="0.2">
      <c r="B175" s="196" t="s">
        <v>136</v>
      </c>
      <c r="C175" s="196">
        <v>29.47</v>
      </c>
      <c r="D175" s="198" t="s">
        <v>112</v>
      </c>
      <c r="H175" s="22"/>
    </row>
    <row r="176" spans="2:8" x14ac:dyDescent="0.2">
      <c r="B176" s="196" t="s">
        <v>140</v>
      </c>
      <c r="C176" s="196">
        <v>23.46</v>
      </c>
      <c r="D176" s="198" t="s">
        <v>112</v>
      </c>
    </row>
    <row r="177" spans="2:7" x14ac:dyDescent="0.2">
      <c r="B177" s="196" t="s">
        <v>141</v>
      </c>
      <c r="C177" s="196">
        <v>0.47</v>
      </c>
      <c r="D177" s="198" t="s">
        <v>112</v>
      </c>
      <c r="F177" s="151"/>
    </row>
    <row r="178" spans="2:7" x14ac:dyDescent="0.2">
      <c r="B178" s="199" t="s">
        <v>142</v>
      </c>
      <c r="C178" s="201">
        <f>SUM(C148:C177)</f>
        <v>403866.32699999999</v>
      </c>
      <c r="F178" s="151"/>
    </row>
    <row r="179" spans="2:7" x14ac:dyDescent="0.2">
      <c r="F179" s="151"/>
    </row>
    <row r="181" spans="2:7" ht="15.75" thickBot="1" x14ac:dyDescent="0.25">
      <c r="G181" s="151"/>
    </row>
    <row r="182" spans="2:7" ht="15.75" thickBot="1" x14ac:dyDescent="0.25">
      <c r="B182" s="189" t="s">
        <v>149</v>
      </c>
      <c r="G182" s="151"/>
    </row>
    <row r="183" spans="2:7" x14ac:dyDescent="0.2">
      <c r="B183" s="248" t="s">
        <v>108</v>
      </c>
      <c r="C183" s="221" t="s">
        <v>109</v>
      </c>
      <c r="D183" s="249" t="s">
        <v>110</v>
      </c>
      <c r="G183" s="151"/>
    </row>
    <row r="184" spans="2:7" x14ac:dyDescent="0.2">
      <c r="B184" s="273" t="s">
        <v>137</v>
      </c>
      <c r="C184" s="274">
        <v>470582.07</v>
      </c>
      <c r="D184" s="198" t="s">
        <v>112</v>
      </c>
      <c r="F184" s="247"/>
      <c r="G184" s="151"/>
    </row>
    <row r="185" spans="2:7" x14ac:dyDescent="0.2">
      <c r="B185" s="273" t="s">
        <v>113</v>
      </c>
      <c r="C185" s="274">
        <v>470611.08</v>
      </c>
      <c r="D185" s="198" t="s">
        <v>112</v>
      </c>
      <c r="F185" s="22"/>
      <c r="G185" s="151"/>
    </row>
    <row r="186" spans="2:7" x14ac:dyDescent="0.2">
      <c r="B186" s="273" t="s">
        <v>114</v>
      </c>
      <c r="C186" s="274">
        <v>10609.637000000001</v>
      </c>
      <c r="D186" s="198" t="s">
        <v>112</v>
      </c>
    </row>
    <row r="187" spans="2:7" x14ac:dyDescent="0.2">
      <c r="B187" s="273" t="s">
        <v>116</v>
      </c>
      <c r="C187" s="274">
        <v>8902.2099999999991</v>
      </c>
      <c r="D187" s="198" t="s">
        <v>112</v>
      </c>
    </row>
    <row r="188" spans="2:7" x14ac:dyDescent="0.2">
      <c r="B188" s="273" t="s">
        <v>120</v>
      </c>
      <c r="C188" s="274">
        <v>4295.4989999999998</v>
      </c>
      <c r="D188" s="198" t="s">
        <v>112</v>
      </c>
    </row>
    <row r="189" spans="2:7" x14ac:dyDescent="0.2">
      <c r="B189" s="273" t="s">
        <v>119</v>
      </c>
      <c r="C189" s="274">
        <v>4120.5640000000003</v>
      </c>
      <c r="D189" s="198" t="s">
        <v>112</v>
      </c>
    </row>
    <row r="190" spans="2:7" x14ac:dyDescent="0.2">
      <c r="B190" s="273" t="s">
        <v>121</v>
      </c>
      <c r="C190" s="274">
        <v>3570.201</v>
      </c>
      <c r="D190" s="198" t="s">
        <v>112</v>
      </c>
    </row>
    <row r="191" spans="2:7" x14ac:dyDescent="0.2">
      <c r="B191" s="273" t="s">
        <v>117</v>
      </c>
      <c r="C191" s="274">
        <v>3098.48</v>
      </c>
      <c r="D191" s="198" t="s">
        <v>112</v>
      </c>
    </row>
    <row r="192" spans="2:7" x14ac:dyDescent="0.2">
      <c r="B192" s="273" t="s">
        <v>118</v>
      </c>
      <c r="C192" s="274">
        <v>2209.7800000000002</v>
      </c>
      <c r="D192" s="198" t="s">
        <v>112</v>
      </c>
    </row>
    <row r="193" spans="2:4" x14ac:dyDescent="0.2">
      <c r="B193" s="273" t="s">
        <v>115</v>
      </c>
      <c r="C193" s="274">
        <v>1659.6310000000001</v>
      </c>
      <c r="D193" s="198" t="s">
        <v>112</v>
      </c>
    </row>
    <row r="194" spans="2:4" x14ac:dyDescent="0.2">
      <c r="B194" s="273" t="s">
        <v>125</v>
      </c>
      <c r="C194" s="274">
        <v>1009.186</v>
      </c>
      <c r="D194" s="198" t="s">
        <v>112</v>
      </c>
    </row>
    <row r="195" spans="2:4" x14ac:dyDescent="0.2">
      <c r="B195" s="273" t="s">
        <v>123</v>
      </c>
      <c r="C195" s="273">
        <v>753.39</v>
      </c>
      <c r="D195" s="198" t="s">
        <v>112</v>
      </c>
    </row>
    <row r="196" spans="2:4" x14ac:dyDescent="0.2">
      <c r="B196" s="273" t="s">
        <v>126</v>
      </c>
      <c r="C196" s="273">
        <v>731.69100000000003</v>
      </c>
      <c r="D196" s="198" t="s">
        <v>112</v>
      </c>
    </row>
    <row r="197" spans="2:4" x14ac:dyDescent="0.2">
      <c r="B197" s="273" t="s">
        <v>128</v>
      </c>
      <c r="C197" s="273">
        <v>651.01800000000003</v>
      </c>
      <c r="D197" s="198" t="s">
        <v>112</v>
      </c>
    </row>
    <row r="198" spans="2:4" x14ac:dyDescent="0.2">
      <c r="B198" s="273" t="s">
        <v>122</v>
      </c>
      <c r="C198" s="273">
        <v>619.77700000000004</v>
      </c>
      <c r="D198" s="198" t="s">
        <v>112</v>
      </c>
    </row>
    <row r="199" spans="2:4" x14ac:dyDescent="0.2">
      <c r="B199" s="273" t="s">
        <v>129</v>
      </c>
      <c r="C199" s="273">
        <v>475.08</v>
      </c>
      <c r="D199" s="198" t="s">
        <v>112</v>
      </c>
    </row>
    <row r="200" spans="2:4" x14ac:dyDescent="0.2">
      <c r="B200" s="273" t="s">
        <v>131</v>
      </c>
      <c r="C200" s="273">
        <v>385.88</v>
      </c>
      <c r="D200" s="198" t="s">
        <v>112</v>
      </c>
    </row>
    <row r="201" spans="2:4" x14ac:dyDescent="0.2">
      <c r="B201" s="273" t="s">
        <v>138</v>
      </c>
      <c r="C201" s="273">
        <v>283.61399999999998</v>
      </c>
      <c r="D201" s="198" t="s">
        <v>112</v>
      </c>
    </row>
    <row r="202" spans="2:4" x14ac:dyDescent="0.2">
      <c r="B202" s="273" t="s">
        <v>127</v>
      </c>
      <c r="C202" s="273">
        <v>278.83499999999998</v>
      </c>
      <c r="D202" s="198" t="s">
        <v>112</v>
      </c>
    </row>
    <row r="203" spans="2:4" x14ac:dyDescent="0.2">
      <c r="B203" s="273" t="s">
        <v>134</v>
      </c>
      <c r="C203" s="273">
        <v>257.75</v>
      </c>
      <c r="D203" s="198" t="s">
        <v>112</v>
      </c>
    </row>
    <row r="204" spans="2:4" x14ac:dyDescent="0.2">
      <c r="B204" s="273" t="s">
        <v>111</v>
      </c>
      <c r="C204" s="273">
        <v>224.29499999999999</v>
      </c>
      <c r="D204" s="198" t="s">
        <v>112</v>
      </c>
    </row>
    <row r="205" spans="2:4" x14ac:dyDescent="0.2">
      <c r="B205" s="273" t="s">
        <v>135</v>
      </c>
      <c r="C205" s="273">
        <v>116.783</v>
      </c>
      <c r="D205" s="198" t="s">
        <v>112</v>
      </c>
    </row>
    <row r="206" spans="2:4" x14ac:dyDescent="0.2">
      <c r="B206" s="273" t="s">
        <v>124</v>
      </c>
      <c r="C206" s="273">
        <v>86.061000000000007</v>
      </c>
      <c r="D206" s="198" t="s">
        <v>112</v>
      </c>
    </row>
    <row r="207" spans="2:4" x14ac:dyDescent="0.2">
      <c r="B207" s="273" t="s">
        <v>130</v>
      </c>
      <c r="C207" s="273">
        <v>69.06</v>
      </c>
      <c r="D207" s="198" t="s">
        <v>112</v>
      </c>
    </row>
    <row r="208" spans="2:4" x14ac:dyDescent="0.2">
      <c r="B208" s="273" t="s">
        <v>133</v>
      </c>
      <c r="C208" s="273">
        <v>60.655999999999999</v>
      </c>
      <c r="D208" s="198" t="s">
        <v>112</v>
      </c>
    </row>
    <row r="209" spans="2:4" x14ac:dyDescent="0.2">
      <c r="B209" s="273" t="s">
        <v>141</v>
      </c>
      <c r="C209" s="273">
        <v>54.408000000000001</v>
      </c>
      <c r="D209" s="198" t="s">
        <v>112</v>
      </c>
    </row>
    <row r="210" spans="2:4" x14ac:dyDescent="0.2">
      <c r="B210" s="273" t="s">
        <v>140</v>
      </c>
      <c r="C210" s="273">
        <v>47.93</v>
      </c>
      <c r="D210" s="198" t="s">
        <v>112</v>
      </c>
    </row>
    <row r="211" spans="2:4" x14ac:dyDescent="0.2">
      <c r="B211" s="273" t="s">
        <v>132</v>
      </c>
      <c r="C211" s="273">
        <v>45.24</v>
      </c>
      <c r="D211" s="198" t="s">
        <v>112</v>
      </c>
    </row>
    <row r="212" spans="2:4" x14ac:dyDescent="0.2">
      <c r="B212" s="199" t="s">
        <v>142</v>
      </c>
      <c r="C212" s="201">
        <f>SUM(C184:C211)</f>
        <v>985809.8060000001</v>
      </c>
    </row>
    <row r="215" spans="2:4" ht="15.75" thickBot="1" x14ac:dyDescent="0.25"/>
    <row r="216" spans="2:4" ht="15.75" thickBot="1" x14ac:dyDescent="0.25">
      <c r="B216" s="189" t="s">
        <v>150</v>
      </c>
      <c r="C216" s="208"/>
      <c r="D216" s="208"/>
    </row>
    <row r="217" spans="2:4" x14ac:dyDescent="0.2">
      <c r="B217" s="248" t="s">
        <v>108</v>
      </c>
      <c r="C217" s="221" t="s">
        <v>109</v>
      </c>
      <c r="D217" s="249" t="s">
        <v>110</v>
      </c>
    </row>
    <row r="218" spans="2:4" x14ac:dyDescent="0.2">
      <c r="B218" s="273" t="s">
        <v>113</v>
      </c>
      <c r="C218" s="274">
        <v>169632.033</v>
      </c>
      <c r="D218" s="198" t="s">
        <v>112</v>
      </c>
    </row>
    <row r="219" spans="2:4" x14ac:dyDescent="0.2">
      <c r="B219" s="273" t="s">
        <v>121</v>
      </c>
      <c r="C219" s="274">
        <v>95102.471000000005</v>
      </c>
      <c r="D219" s="198" t="s">
        <v>112</v>
      </c>
    </row>
    <row r="220" spans="2:4" x14ac:dyDescent="0.2">
      <c r="B220" s="273" t="s">
        <v>116</v>
      </c>
      <c r="C220" s="274">
        <v>11343.343999999999</v>
      </c>
      <c r="D220" s="198" t="s">
        <v>112</v>
      </c>
    </row>
    <row r="221" spans="2:4" x14ac:dyDescent="0.2">
      <c r="B221" s="273" t="s">
        <v>114</v>
      </c>
      <c r="C221" s="274">
        <v>9005.6470000000008</v>
      </c>
      <c r="D221" s="198" t="s">
        <v>112</v>
      </c>
    </row>
    <row r="222" spans="2:4" x14ac:dyDescent="0.2">
      <c r="B222" s="273" t="s">
        <v>120</v>
      </c>
      <c r="C222" s="274">
        <v>4913.3389999999999</v>
      </c>
      <c r="D222" s="198" t="s">
        <v>112</v>
      </c>
    </row>
    <row r="223" spans="2:4" x14ac:dyDescent="0.2">
      <c r="B223" s="273" t="s">
        <v>119</v>
      </c>
      <c r="C223" s="274">
        <v>4098.03</v>
      </c>
      <c r="D223" s="198" t="s">
        <v>112</v>
      </c>
    </row>
    <row r="224" spans="2:4" x14ac:dyDescent="0.2">
      <c r="B224" s="273" t="s">
        <v>117</v>
      </c>
      <c r="C224" s="274">
        <v>3515.0250000000001</v>
      </c>
      <c r="D224" s="198" t="s">
        <v>112</v>
      </c>
    </row>
    <row r="225" spans="2:4" x14ac:dyDescent="0.2">
      <c r="B225" s="273" t="s">
        <v>122</v>
      </c>
      <c r="C225" s="273">
        <v>969.78800000000001</v>
      </c>
      <c r="D225" s="198" t="s">
        <v>112</v>
      </c>
    </row>
    <row r="226" spans="2:4" x14ac:dyDescent="0.2">
      <c r="B226" s="273" t="s">
        <v>115</v>
      </c>
      <c r="C226" s="273">
        <v>787.95899999999995</v>
      </c>
      <c r="D226" s="198" t="s">
        <v>112</v>
      </c>
    </row>
    <row r="227" spans="2:4" x14ac:dyDescent="0.2">
      <c r="B227" s="273" t="s">
        <v>118</v>
      </c>
      <c r="C227" s="273">
        <v>692.73</v>
      </c>
      <c r="D227" s="198" t="s">
        <v>112</v>
      </c>
    </row>
    <row r="228" spans="2:4" x14ac:dyDescent="0.2">
      <c r="B228" s="273" t="s">
        <v>131</v>
      </c>
      <c r="C228" s="273">
        <v>568.95000000000005</v>
      </c>
      <c r="D228" s="198" t="s">
        <v>112</v>
      </c>
    </row>
    <row r="229" spans="2:4" x14ac:dyDescent="0.2">
      <c r="B229" s="273" t="s">
        <v>126</v>
      </c>
      <c r="C229" s="273">
        <v>447.50200000000001</v>
      </c>
      <c r="D229" s="198" t="s">
        <v>112</v>
      </c>
    </row>
    <row r="230" spans="2:4" x14ac:dyDescent="0.2">
      <c r="B230" s="273" t="s">
        <v>125</v>
      </c>
      <c r="C230" s="273">
        <v>415.21499999999997</v>
      </c>
      <c r="D230" s="198" t="s">
        <v>112</v>
      </c>
    </row>
    <row r="231" spans="2:4" x14ac:dyDescent="0.2">
      <c r="B231" s="273" t="s">
        <v>129</v>
      </c>
      <c r="C231" s="273">
        <v>348.82</v>
      </c>
      <c r="D231" s="198" t="s">
        <v>112</v>
      </c>
    </row>
    <row r="232" spans="2:4" x14ac:dyDescent="0.2">
      <c r="B232" s="273" t="s">
        <v>135</v>
      </c>
      <c r="C232" s="273">
        <v>280.79199999999997</v>
      </c>
      <c r="D232" s="198" t="s">
        <v>112</v>
      </c>
    </row>
    <row r="233" spans="2:4" x14ac:dyDescent="0.2">
      <c r="B233" s="273" t="s">
        <v>127</v>
      </c>
      <c r="C233" s="273">
        <v>252.55799999999999</v>
      </c>
      <c r="D233" s="198" t="s">
        <v>112</v>
      </c>
    </row>
    <row r="234" spans="2:4" x14ac:dyDescent="0.2">
      <c r="B234" s="273" t="s">
        <v>123</v>
      </c>
      <c r="C234" s="273">
        <v>212.94</v>
      </c>
      <c r="D234" s="198" t="s">
        <v>112</v>
      </c>
    </row>
    <row r="235" spans="2:4" x14ac:dyDescent="0.2">
      <c r="B235" s="273" t="s">
        <v>128</v>
      </c>
      <c r="C235" s="273">
        <v>172.47</v>
      </c>
      <c r="D235" s="198" t="s">
        <v>112</v>
      </c>
    </row>
    <row r="236" spans="2:4" x14ac:dyDescent="0.2">
      <c r="B236" s="273" t="s">
        <v>130</v>
      </c>
      <c r="C236" s="273">
        <v>149.32</v>
      </c>
      <c r="D236" s="198" t="s">
        <v>112</v>
      </c>
    </row>
    <row r="237" spans="2:4" x14ac:dyDescent="0.2">
      <c r="B237" s="273" t="s">
        <v>124</v>
      </c>
      <c r="C237" s="273">
        <v>97.194999999999993</v>
      </c>
      <c r="D237" s="198" t="s">
        <v>112</v>
      </c>
    </row>
    <row r="238" spans="2:4" x14ac:dyDescent="0.2">
      <c r="B238" s="273" t="s">
        <v>133</v>
      </c>
      <c r="C238" s="273">
        <v>83.73</v>
      </c>
      <c r="D238" s="198" t="s">
        <v>112</v>
      </c>
    </row>
    <row r="239" spans="2:4" x14ac:dyDescent="0.2">
      <c r="B239" s="273" t="s">
        <v>132</v>
      </c>
      <c r="C239" s="273">
        <v>83.355999999999995</v>
      </c>
      <c r="D239" s="198" t="s">
        <v>112</v>
      </c>
    </row>
    <row r="240" spans="2:4" x14ac:dyDescent="0.2">
      <c r="B240" s="273" t="s">
        <v>111</v>
      </c>
      <c r="C240" s="273">
        <v>77.222999999999999</v>
      </c>
      <c r="D240" s="198" t="s">
        <v>112</v>
      </c>
    </row>
    <row r="241" spans="2:4" x14ac:dyDescent="0.2">
      <c r="B241" s="273" t="s">
        <v>138</v>
      </c>
      <c r="C241" s="273">
        <v>74.113</v>
      </c>
      <c r="D241" s="198" t="s">
        <v>112</v>
      </c>
    </row>
    <row r="242" spans="2:4" x14ac:dyDescent="0.2">
      <c r="B242" s="273" t="s">
        <v>139</v>
      </c>
      <c r="C242" s="273">
        <v>56.37</v>
      </c>
      <c r="D242" s="198" t="s">
        <v>112</v>
      </c>
    </row>
    <row r="243" spans="2:4" x14ac:dyDescent="0.2">
      <c r="B243" s="273" t="s">
        <v>137</v>
      </c>
      <c r="C243" s="273">
        <v>41.83</v>
      </c>
      <c r="D243" s="198" t="s">
        <v>112</v>
      </c>
    </row>
    <row r="244" spans="2:4" x14ac:dyDescent="0.2">
      <c r="B244" s="273" t="s">
        <v>134</v>
      </c>
      <c r="C244" s="273">
        <v>34.06</v>
      </c>
      <c r="D244" s="198" t="s">
        <v>112</v>
      </c>
    </row>
    <row r="245" spans="2:4" x14ac:dyDescent="0.2">
      <c r="B245" s="273" t="s">
        <v>136</v>
      </c>
      <c r="C245" s="273">
        <v>33.909999999999997</v>
      </c>
      <c r="D245" s="198" t="s">
        <v>112</v>
      </c>
    </row>
    <row r="246" spans="2:4" x14ac:dyDescent="0.2">
      <c r="B246" s="273" t="s">
        <v>140</v>
      </c>
      <c r="C246" s="273">
        <v>32.520000000000003</v>
      </c>
      <c r="D246" s="198" t="s">
        <v>112</v>
      </c>
    </row>
    <row r="247" spans="2:4" x14ac:dyDescent="0.2">
      <c r="B247" s="199" t="s">
        <v>142</v>
      </c>
      <c r="C247" s="201">
        <f>SUM(C218:C246)</f>
        <v>303523.24000000005</v>
      </c>
    </row>
    <row r="250" spans="2:4" ht="15.75" thickBot="1" x14ac:dyDescent="0.25"/>
    <row r="251" spans="2:4" ht="15.75" thickBot="1" x14ac:dyDescent="0.25">
      <c r="B251" s="189" t="s">
        <v>196</v>
      </c>
      <c r="C251" s="208"/>
      <c r="D251" s="208"/>
    </row>
    <row r="252" spans="2:4" x14ac:dyDescent="0.2">
      <c r="B252" s="248" t="s">
        <v>108</v>
      </c>
      <c r="C252" s="221" t="s">
        <v>109</v>
      </c>
      <c r="D252" s="249" t="s">
        <v>110</v>
      </c>
    </row>
    <row r="253" spans="2:4" x14ac:dyDescent="0.2">
      <c r="B253" s="273" t="s">
        <v>113</v>
      </c>
      <c r="C253" s="274">
        <v>489624.63400000002</v>
      </c>
      <c r="D253" s="198" t="s">
        <v>112</v>
      </c>
    </row>
    <row r="254" spans="2:4" x14ac:dyDescent="0.2">
      <c r="B254" s="273" t="s">
        <v>118</v>
      </c>
      <c r="C254" s="274">
        <v>17707.810000000001</v>
      </c>
      <c r="D254" s="198" t="s">
        <v>112</v>
      </c>
    </row>
    <row r="255" spans="2:4" x14ac:dyDescent="0.2">
      <c r="B255" s="273" t="s">
        <v>116</v>
      </c>
      <c r="C255" s="274">
        <v>10516.05</v>
      </c>
      <c r="D255" s="198" t="s">
        <v>112</v>
      </c>
    </row>
    <row r="256" spans="2:4" x14ac:dyDescent="0.2">
      <c r="B256" s="273" t="s">
        <v>114</v>
      </c>
      <c r="C256" s="274">
        <v>6790.54</v>
      </c>
      <c r="D256" s="198" t="s">
        <v>112</v>
      </c>
    </row>
    <row r="257" spans="2:4" x14ac:dyDescent="0.2">
      <c r="B257" s="273" t="s">
        <v>121</v>
      </c>
      <c r="C257" s="274">
        <v>1579.7249999999999</v>
      </c>
      <c r="D257" s="198" t="s">
        <v>112</v>
      </c>
    </row>
    <row r="258" spans="2:4" x14ac:dyDescent="0.2">
      <c r="B258" s="273" t="s">
        <v>117</v>
      </c>
      <c r="C258" s="274">
        <v>951.53</v>
      </c>
      <c r="D258" s="198" t="s">
        <v>112</v>
      </c>
    </row>
    <row r="259" spans="2:4" x14ac:dyDescent="0.2">
      <c r="B259" s="273" t="s">
        <v>120</v>
      </c>
      <c r="C259" s="274">
        <v>940.19200000000001</v>
      </c>
      <c r="D259" s="198" t="s">
        <v>112</v>
      </c>
    </row>
    <row r="260" spans="2:4" x14ac:dyDescent="0.2">
      <c r="B260" s="273" t="s">
        <v>119</v>
      </c>
      <c r="C260" s="273">
        <v>639.29</v>
      </c>
      <c r="D260" s="198" t="s">
        <v>112</v>
      </c>
    </row>
    <row r="261" spans="2:4" x14ac:dyDescent="0.2">
      <c r="B261" s="273" t="s">
        <v>125</v>
      </c>
      <c r="C261" s="273">
        <v>179.28</v>
      </c>
      <c r="D261" s="198" t="s">
        <v>112</v>
      </c>
    </row>
    <row r="262" spans="2:4" x14ac:dyDescent="0.2">
      <c r="B262" s="273" t="s">
        <v>126</v>
      </c>
      <c r="C262" s="273">
        <v>130.197</v>
      </c>
      <c r="D262" s="198" t="s">
        <v>112</v>
      </c>
    </row>
    <row r="263" spans="2:4" x14ac:dyDescent="0.2">
      <c r="B263" s="273" t="s">
        <v>124</v>
      </c>
      <c r="C263" s="273">
        <v>85.2</v>
      </c>
      <c r="D263" s="198" t="s">
        <v>112</v>
      </c>
    </row>
    <row r="264" spans="2:4" x14ac:dyDescent="0.2">
      <c r="B264" s="273" t="s">
        <v>128</v>
      </c>
      <c r="C264" s="273">
        <v>47.79</v>
      </c>
      <c r="D264" s="198" t="s">
        <v>112</v>
      </c>
    </row>
    <row r="265" spans="2:4" x14ac:dyDescent="0.2">
      <c r="B265" s="273" t="s">
        <v>122</v>
      </c>
      <c r="C265" s="273">
        <v>28.245000000000001</v>
      </c>
      <c r="D265" s="198" t="s">
        <v>112</v>
      </c>
    </row>
    <row r="266" spans="2:4" x14ac:dyDescent="0.2">
      <c r="B266" s="273" t="s">
        <v>133</v>
      </c>
      <c r="C266" s="273">
        <v>27.93</v>
      </c>
      <c r="D266" s="198" t="s">
        <v>112</v>
      </c>
    </row>
    <row r="267" spans="2:4" x14ac:dyDescent="0.2">
      <c r="B267" s="273" t="s">
        <v>129</v>
      </c>
      <c r="C267" s="273">
        <v>12.63</v>
      </c>
      <c r="D267" s="198" t="s">
        <v>112</v>
      </c>
    </row>
    <row r="268" spans="2:4" x14ac:dyDescent="0.2">
      <c r="B268" s="273" t="s">
        <v>127</v>
      </c>
      <c r="C268" s="273">
        <v>6.98</v>
      </c>
      <c r="D268" s="198" t="s">
        <v>112</v>
      </c>
    </row>
    <row r="269" spans="2:4" x14ac:dyDescent="0.2">
      <c r="B269" s="273" t="s">
        <v>135</v>
      </c>
      <c r="C269" s="273">
        <v>4.0570000000000004</v>
      </c>
      <c r="D269" s="198" t="s">
        <v>112</v>
      </c>
    </row>
    <row r="270" spans="2:4" x14ac:dyDescent="0.2">
      <c r="B270" s="273" t="s">
        <v>134</v>
      </c>
      <c r="C270" s="273">
        <v>1.24</v>
      </c>
      <c r="D270" s="198" t="s">
        <v>112</v>
      </c>
    </row>
    <row r="271" spans="2:4" x14ac:dyDescent="0.2">
      <c r="B271" s="199" t="s">
        <v>142</v>
      </c>
      <c r="C271" s="201">
        <f>SUM(C253:C270)</f>
        <v>529273.32000000018</v>
      </c>
      <c r="D271" s="276"/>
    </row>
    <row r="274" spans="2:4" ht="15.75" thickBot="1" x14ac:dyDescent="0.25"/>
    <row r="275" spans="2:4" ht="15.75" thickBot="1" x14ac:dyDescent="0.25">
      <c r="B275" s="189" t="s">
        <v>199</v>
      </c>
      <c r="C275" s="293"/>
      <c r="D275" s="293"/>
    </row>
    <row r="276" spans="2:4" x14ac:dyDescent="0.2">
      <c r="B276" s="248" t="s">
        <v>108</v>
      </c>
      <c r="C276" s="221" t="s">
        <v>109</v>
      </c>
      <c r="D276" s="295" t="s">
        <v>110</v>
      </c>
    </row>
    <row r="277" spans="2:4" x14ac:dyDescent="0.2">
      <c r="B277" s="303" t="s">
        <v>113</v>
      </c>
      <c r="C277" s="257">
        <v>42122.64</v>
      </c>
      <c r="D277" s="307" t="s">
        <v>112</v>
      </c>
    </row>
    <row r="278" spans="2:4" x14ac:dyDescent="0.2">
      <c r="B278" s="303" t="s">
        <v>114</v>
      </c>
      <c r="C278" s="257">
        <v>21353.86</v>
      </c>
      <c r="D278" s="307" t="s">
        <v>112</v>
      </c>
    </row>
    <row r="279" spans="2:4" x14ac:dyDescent="0.2">
      <c r="B279" s="303" t="s">
        <v>116</v>
      </c>
      <c r="C279" s="257">
        <v>11371.65</v>
      </c>
      <c r="D279" s="307" t="s">
        <v>112</v>
      </c>
    </row>
    <row r="280" spans="2:4" x14ac:dyDescent="0.2">
      <c r="B280" s="303" t="s">
        <v>119</v>
      </c>
      <c r="C280" s="257">
        <v>2692.03</v>
      </c>
      <c r="D280" s="307" t="s">
        <v>112</v>
      </c>
    </row>
    <row r="281" spans="2:4" x14ac:dyDescent="0.2">
      <c r="B281" s="303" t="s">
        <v>129</v>
      </c>
      <c r="C281" s="306">
        <v>740.86</v>
      </c>
      <c r="D281" s="307" t="s">
        <v>112</v>
      </c>
    </row>
    <row r="282" spans="2:4" x14ac:dyDescent="0.2">
      <c r="B282" s="303" t="s">
        <v>115</v>
      </c>
      <c r="C282" s="306">
        <v>722.58</v>
      </c>
      <c r="D282" s="307" t="s">
        <v>112</v>
      </c>
    </row>
    <row r="283" spans="2:4" x14ac:dyDescent="0.2">
      <c r="B283" s="303" t="s">
        <v>120</v>
      </c>
      <c r="C283" s="306">
        <v>431.92</v>
      </c>
      <c r="D283" s="307" t="s">
        <v>112</v>
      </c>
    </row>
    <row r="284" spans="2:4" x14ac:dyDescent="0.2">
      <c r="B284" s="303" t="s">
        <v>117</v>
      </c>
      <c r="C284" s="306">
        <v>411.75299999999999</v>
      </c>
      <c r="D284" s="307" t="s">
        <v>112</v>
      </c>
    </row>
    <row r="285" spans="2:4" x14ac:dyDescent="0.2">
      <c r="B285" s="303" t="s">
        <v>125</v>
      </c>
      <c r="C285" s="306">
        <v>253.55</v>
      </c>
      <c r="D285" s="307" t="s">
        <v>112</v>
      </c>
    </row>
    <row r="286" spans="2:4" x14ac:dyDescent="0.2">
      <c r="B286" s="303" t="s">
        <v>111</v>
      </c>
      <c r="C286" s="306">
        <v>179.66</v>
      </c>
      <c r="D286" s="307" t="s">
        <v>112</v>
      </c>
    </row>
    <row r="287" spans="2:4" x14ac:dyDescent="0.2">
      <c r="B287" s="303" t="s">
        <v>121</v>
      </c>
      <c r="C287" s="306">
        <v>88.864999999999995</v>
      </c>
      <c r="D287" s="307" t="s">
        <v>112</v>
      </c>
    </row>
    <row r="288" spans="2:4" x14ac:dyDescent="0.2">
      <c r="B288" s="303" t="s">
        <v>128</v>
      </c>
      <c r="C288" s="306">
        <v>72.05</v>
      </c>
      <c r="D288" s="307" t="s">
        <v>112</v>
      </c>
    </row>
    <row r="289" spans="2:4" x14ac:dyDescent="0.2">
      <c r="B289" s="303" t="s">
        <v>131</v>
      </c>
      <c r="C289" s="306">
        <v>65.81</v>
      </c>
      <c r="D289" s="307" t="s">
        <v>112</v>
      </c>
    </row>
    <row r="290" spans="2:4" x14ac:dyDescent="0.2">
      <c r="B290" s="303" t="s">
        <v>136</v>
      </c>
      <c r="C290" s="306">
        <v>56.16</v>
      </c>
      <c r="D290" s="307" t="s">
        <v>112</v>
      </c>
    </row>
    <row r="291" spans="2:4" x14ac:dyDescent="0.2">
      <c r="B291" s="303" t="s">
        <v>135</v>
      </c>
      <c r="C291" s="306">
        <v>18.672000000000001</v>
      </c>
      <c r="D291" s="307" t="s">
        <v>112</v>
      </c>
    </row>
    <row r="292" spans="2:4" x14ac:dyDescent="0.2">
      <c r="B292" s="303" t="s">
        <v>146</v>
      </c>
      <c r="C292" s="306">
        <v>0.56699999999999995</v>
      </c>
      <c r="D292" s="307" t="s">
        <v>112</v>
      </c>
    </row>
    <row r="293" spans="2:4" x14ac:dyDescent="0.2">
      <c r="B293" s="199" t="s">
        <v>142</v>
      </c>
      <c r="C293" s="308">
        <f>SUM(C277:C292)</f>
        <v>80582.627000000008</v>
      </c>
    </row>
    <row r="296" spans="2:4" ht="15.75" thickBot="1" x14ac:dyDescent="0.25"/>
    <row r="297" spans="2:4" ht="15.75" thickBot="1" x14ac:dyDescent="0.25">
      <c r="B297" s="189" t="s">
        <v>201</v>
      </c>
      <c r="C297" s="293"/>
      <c r="D297" s="293"/>
    </row>
    <row r="298" spans="2:4" x14ac:dyDescent="0.2">
      <c r="B298" s="248" t="s">
        <v>108</v>
      </c>
      <c r="C298" s="221" t="s">
        <v>109</v>
      </c>
      <c r="D298" s="295" t="s">
        <v>110</v>
      </c>
    </row>
    <row r="299" spans="2:4" x14ac:dyDescent="0.2">
      <c r="B299" s="313" t="s">
        <v>113</v>
      </c>
      <c r="C299" s="314">
        <v>681788.23300000001</v>
      </c>
      <c r="D299" s="296" t="s">
        <v>112</v>
      </c>
    </row>
    <row r="300" spans="2:4" x14ac:dyDescent="0.2">
      <c r="B300" s="313" t="s">
        <v>119</v>
      </c>
      <c r="C300" s="314">
        <v>113891.95</v>
      </c>
      <c r="D300" s="296" t="s">
        <v>112</v>
      </c>
    </row>
    <row r="301" spans="2:4" x14ac:dyDescent="0.2">
      <c r="B301" s="313" t="s">
        <v>114</v>
      </c>
      <c r="C301" s="314">
        <v>2509.4850000000001</v>
      </c>
      <c r="D301" s="296" t="s">
        <v>112</v>
      </c>
    </row>
    <row r="302" spans="2:4" x14ac:dyDescent="0.2">
      <c r="B302" s="313" t="s">
        <v>118</v>
      </c>
      <c r="C302" s="314">
        <v>1050</v>
      </c>
      <c r="D302" s="296" t="s">
        <v>112</v>
      </c>
    </row>
    <row r="303" spans="2:4" x14ac:dyDescent="0.2">
      <c r="B303" s="313" t="s">
        <v>121</v>
      </c>
      <c r="C303" s="313">
        <v>788.54499999999996</v>
      </c>
      <c r="D303" s="296" t="s">
        <v>112</v>
      </c>
    </row>
    <row r="304" spans="2:4" x14ac:dyDescent="0.2">
      <c r="B304" s="313" t="s">
        <v>116</v>
      </c>
      <c r="C304" s="313">
        <v>343.04</v>
      </c>
      <c r="D304" s="296" t="s">
        <v>112</v>
      </c>
    </row>
    <row r="305" spans="2:4" x14ac:dyDescent="0.2">
      <c r="B305" s="313" t="s">
        <v>120</v>
      </c>
      <c r="C305" s="313">
        <v>228.46299999999999</v>
      </c>
      <c r="D305" s="296" t="s">
        <v>112</v>
      </c>
    </row>
    <row r="306" spans="2:4" x14ac:dyDescent="0.2">
      <c r="B306" s="313" t="s">
        <v>124</v>
      </c>
      <c r="C306" s="313">
        <v>140.41499999999999</v>
      </c>
      <c r="D306" s="296" t="s">
        <v>112</v>
      </c>
    </row>
    <row r="307" spans="2:4" x14ac:dyDescent="0.2">
      <c r="B307" s="313" t="s">
        <v>115</v>
      </c>
      <c r="C307" s="313">
        <v>134.768</v>
      </c>
      <c r="D307" s="296" t="s">
        <v>112</v>
      </c>
    </row>
    <row r="308" spans="2:4" x14ac:dyDescent="0.2">
      <c r="B308" s="313" t="s">
        <v>117</v>
      </c>
      <c r="C308" s="313">
        <v>128.08000000000001</v>
      </c>
      <c r="D308" s="296" t="s">
        <v>112</v>
      </c>
    </row>
    <row r="309" spans="2:4" x14ac:dyDescent="0.2">
      <c r="B309" s="313" t="s">
        <v>129</v>
      </c>
      <c r="C309" s="313">
        <v>106.84</v>
      </c>
      <c r="D309" s="296" t="s">
        <v>112</v>
      </c>
    </row>
    <row r="310" spans="2:4" x14ac:dyDescent="0.2">
      <c r="B310" s="313" t="s">
        <v>123</v>
      </c>
      <c r="C310" s="313">
        <v>11.23</v>
      </c>
      <c r="D310" s="296" t="s">
        <v>112</v>
      </c>
    </row>
    <row r="311" spans="2:4" x14ac:dyDescent="0.2">
      <c r="B311" s="313" t="s">
        <v>127</v>
      </c>
      <c r="C311" s="313">
        <v>1.57</v>
      </c>
      <c r="D311" s="296" t="s">
        <v>112</v>
      </c>
    </row>
    <row r="312" spans="2:4" x14ac:dyDescent="0.2">
      <c r="B312" s="313" t="s">
        <v>135</v>
      </c>
      <c r="C312" s="313">
        <v>1.0900000000000001</v>
      </c>
      <c r="D312" s="296" t="s">
        <v>112</v>
      </c>
    </row>
    <row r="313" spans="2:4" x14ac:dyDescent="0.2">
      <c r="B313" s="313" t="s">
        <v>126</v>
      </c>
      <c r="C313" s="313">
        <v>0.67</v>
      </c>
      <c r="D313" s="296" t="s">
        <v>112</v>
      </c>
    </row>
    <row r="314" spans="2:4" x14ac:dyDescent="0.2">
      <c r="B314" s="313" t="s">
        <v>133</v>
      </c>
      <c r="C314" s="313">
        <v>0.36899999999999999</v>
      </c>
      <c r="D314" s="296" t="s">
        <v>112</v>
      </c>
    </row>
    <row r="315" spans="2:4" x14ac:dyDescent="0.2">
      <c r="B315" s="313" t="s">
        <v>125</v>
      </c>
      <c r="C315" s="313">
        <v>7.5999999999999998E-2</v>
      </c>
      <c r="D315" s="296" t="s">
        <v>112</v>
      </c>
    </row>
    <row r="316" spans="2:4" x14ac:dyDescent="0.2">
      <c r="B316" s="268" t="s">
        <v>142</v>
      </c>
      <c r="C316" s="329">
        <f>SUM(C299:C315)</f>
        <v>801124.82399999991</v>
      </c>
    </row>
    <row r="319" spans="2:4" ht="15.75" thickBot="1" x14ac:dyDescent="0.25"/>
    <row r="320" spans="2:4" ht="15.75" thickBot="1" x14ac:dyDescent="0.25">
      <c r="B320" s="189" t="s">
        <v>211</v>
      </c>
      <c r="C320" s="309"/>
      <c r="D320" s="309"/>
    </row>
    <row r="321" spans="2:6" x14ac:dyDescent="0.2">
      <c r="B321" s="248" t="s">
        <v>108</v>
      </c>
      <c r="C321" s="221" t="s">
        <v>109</v>
      </c>
      <c r="D321" s="295" t="s">
        <v>110</v>
      </c>
    </row>
    <row r="322" spans="2:6" x14ac:dyDescent="0.2">
      <c r="B322" s="336" t="s">
        <v>113</v>
      </c>
      <c r="C322" s="337">
        <v>997196.17</v>
      </c>
      <c r="D322" s="338" t="s">
        <v>112</v>
      </c>
      <c r="E322" s="324"/>
      <c r="F322" s="324"/>
    </row>
    <row r="323" spans="2:6" x14ac:dyDescent="0.2">
      <c r="B323" s="336" t="s">
        <v>125</v>
      </c>
      <c r="C323" s="337">
        <v>400869.82</v>
      </c>
      <c r="D323" s="338" t="s">
        <v>112</v>
      </c>
      <c r="F323" s="324"/>
    </row>
    <row r="324" spans="2:6" x14ac:dyDescent="0.2">
      <c r="B324" s="336" t="s">
        <v>114</v>
      </c>
      <c r="C324" s="336">
        <v>3793.3209999999999</v>
      </c>
      <c r="D324" s="338" t="s">
        <v>112</v>
      </c>
      <c r="E324" s="247"/>
      <c r="F324" s="247"/>
    </row>
    <row r="325" spans="2:6" x14ac:dyDescent="0.2">
      <c r="B325" s="336" t="s">
        <v>116</v>
      </c>
      <c r="C325" s="336">
        <v>4509.71</v>
      </c>
      <c r="D325" s="338" t="s">
        <v>112</v>
      </c>
      <c r="E325"/>
      <c r="F325" s="324"/>
    </row>
    <row r="326" spans="2:6" x14ac:dyDescent="0.2">
      <c r="B326" s="336" t="s">
        <v>121</v>
      </c>
      <c r="C326" s="336">
        <v>2044.059</v>
      </c>
      <c r="D326" s="338" t="s">
        <v>112</v>
      </c>
      <c r="E326" s="348"/>
    </row>
    <row r="327" spans="2:6" x14ac:dyDescent="0.2">
      <c r="B327" s="336" t="s">
        <v>118</v>
      </c>
      <c r="C327" s="336">
        <v>1390.71</v>
      </c>
      <c r="D327" s="338" t="s">
        <v>112</v>
      </c>
      <c r="E327"/>
    </row>
    <row r="328" spans="2:6" x14ac:dyDescent="0.2">
      <c r="B328" s="336" t="s">
        <v>134</v>
      </c>
      <c r="C328" s="336">
        <v>51.85</v>
      </c>
      <c r="D328" s="338" t="s">
        <v>112</v>
      </c>
    </row>
    <row r="329" spans="2:6" x14ac:dyDescent="0.2">
      <c r="B329" s="336" t="s">
        <v>117</v>
      </c>
      <c r="C329" s="337">
        <v>1298.58</v>
      </c>
      <c r="D329" s="338" t="s">
        <v>112</v>
      </c>
      <c r="E329" s="351"/>
      <c r="F329" s="324"/>
    </row>
    <row r="330" spans="2:6" x14ac:dyDescent="0.2">
      <c r="B330" s="336" t="s">
        <v>131</v>
      </c>
      <c r="C330" s="337">
        <v>438.84</v>
      </c>
      <c r="D330" s="338" t="s">
        <v>112</v>
      </c>
      <c r="E330" s="351"/>
      <c r="F330" s="324"/>
    </row>
    <row r="331" spans="2:6" x14ac:dyDescent="0.2">
      <c r="B331" s="336" t="s">
        <v>137</v>
      </c>
      <c r="C331" s="337">
        <v>3.6</v>
      </c>
      <c r="D331" s="338" t="s">
        <v>112</v>
      </c>
      <c r="E331" s="351"/>
    </row>
    <row r="332" spans="2:6" x14ac:dyDescent="0.2">
      <c r="B332" s="336" t="s">
        <v>120</v>
      </c>
      <c r="C332" s="337">
        <v>896.86</v>
      </c>
      <c r="D332" s="338" t="s">
        <v>112</v>
      </c>
      <c r="E332" s="351"/>
      <c r="F332" s="349"/>
    </row>
    <row r="333" spans="2:6" x14ac:dyDescent="0.2">
      <c r="B333" s="336" t="s">
        <v>216</v>
      </c>
      <c r="C333" s="336">
        <v>144.667</v>
      </c>
      <c r="D333" s="338" t="s">
        <v>112</v>
      </c>
      <c r="E333" s="351"/>
    </row>
    <row r="334" spans="2:6" x14ac:dyDescent="0.2">
      <c r="B334" s="353" t="s">
        <v>217</v>
      </c>
      <c r="C334" s="336">
        <v>20.88</v>
      </c>
      <c r="D334" s="338" t="s">
        <v>112</v>
      </c>
    </row>
    <row r="335" spans="2:6" x14ac:dyDescent="0.2">
      <c r="B335" s="353" t="s">
        <v>218</v>
      </c>
      <c r="C335" s="336">
        <v>26.54</v>
      </c>
      <c r="D335" s="338" t="s">
        <v>112</v>
      </c>
    </row>
    <row r="336" spans="2:6" x14ac:dyDescent="0.2">
      <c r="B336" s="353" t="s">
        <v>219</v>
      </c>
      <c r="C336" s="336">
        <v>62.94</v>
      </c>
      <c r="D336" s="338" t="s">
        <v>112</v>
      </c>
    </row>
    <row r="337" spans="2:5" x14ac:dyDescent="0.2">
      <c r="B337" s="353" t="s">
        <v>220</v>
      </c>
      <c r="C337" s="337">
        <v>1.1399999999999999</v>
      </c>
      <c r="D337" s="338" t="s">
        <v>112</v>
      </c>
    </row>
    <row r="338" spans="2:5" x14ac:dyDescent="0.2">
      <c r="B338" s="310" t="s">
        <v>221</v>
      </c>
      <c r="C338" s="336">
        <v>192.84</v>
      </c>
      <c r="D338" s="338" t="s">
        <v>112</v>
      </c>
    </row>
    <row r="339" spans="2:5" x14ac:dyDescent="0.2">
      <c r="B339" s="310" t="s">
        <v>222</v>
      </c>
      <c r="C339" s="336">
        <v>824.01</v>
      </c>
      <c r="D339" s="338" t="s">
        <v>112</v>
      </c>
    </row>
    <row r="340" spans="2:5" x14ac:dyDescent="0.2">
      <c r="B340" s="310" t="s">
        <v>223</v>
      </c>
      <c r="C340" s="336">
        <v>704.42</v>
      </c>
      <c r="D340" s="338" t="s">
        <v>112</v>
      </c>
    </row>
    <row r="341" spans="2:5" x14ac:dyDescent="0.2">
      <c r="B341" s="310" t="s">
        <v>224</v>
      </c>
      <c r="C341" s="336">
        <v>17</v>
      </c>
      <c r="D341" s="338" t="s">
        <v>112</v>
      </c>
    </row>
    <row r="342" spans="2:5" x14ac:dyDescent="0.2">
      <c r="B342" s="310" t="s">
        <v>225</v>
      </c>
      <c r="C342" s="336">
        <v>2.7</v>
      </c>
      <c r="D342" s="338" t="s">
        <v>112</v>
      </c>
      <c r="E342" s="330"/>
    </row>
    <row r="343" spans="2:5" x14ac:dyDescent="0.2">
      <c r="B343" s="310" t="s">
        <v>226</v>
      </c>
      <c r="C343" s="336">
        <v>47.55</v>
      </c>
      <c r="D343" s="338" t="s">
        <v>112</v>
      </c>
    </row>
    <row r="344" spans="2:5" x14ac:dyDescent="0.2">
      <c r="B344" s="310" t="s">
        <v>227</v>
      </c>
      <c r="C344" s="336">
        <v>3180.54</v>
      </c>
      <c r="D344" s="338" t="s">
        <v>112</v>
      </c>
    </row>
    <row r="345" spans="2:5" x14ac:dyDescent="0.2">
      <c r="B345" s="310" t="s">
        <v>155</v>
      </c>
      <c r="C345" s="336">
        <v>685.29</v>
      </c>
      <c r="D345" s="338" t="s">
        <v>112</v>
      </c>
    </row>
    <row r="346" spans="2:5" x14ac:dyDescent="0.2">
      <c r="B346" s="310" t="s">
        <v>228</v>
      </c>
      <c r="C346" s="336">
        <v>209.1</v>
      </c>
      <c r="D346" s="338" t="s">
        <v>112</v>
      </c>
    </row>
    <row r="347" spans="2:5" x14ac:dyDescent="0.2">
      <c r="B347" s="310" t="s">
        <v>229</v>
      </c>
      <c r="C347" s="336">
        <v>129.68</v>
      </c>
      <c r="D347" s="338" t="s">
        <v>112</v>
      </c>
      <c r="E347" s="323"/>
    </row>
    <row r="348" spans="2:5" x14ac:dyDescent="0.2">
      <c r="B348" s="310" t="s">
        <v>231</v>
      </c>
      <c r="C348" s="336">
        <v>28.07</v>
      </c>
      <c r="D348" s="338" t="s">
        <v>112</v>
      </c>
    </row>
    <row r="349" spans="2:5" x14ac:dyDescent="0.2">
      <c r="B349" s="310" t="s">
        <v>232</v>
      </c>
      <c r="C349" s="315">
        <v>1151.76</v>
      </c>
      <c r="D349" s="338" t="s">
        <v>112</v>
      </c>
    </row>
    <row r="350" spans="2:5" x14ac:dyDescent="0.2">
      <c r="B350" s="310" t="s">
        <v>233</v>
      </c>
      <c r="C350" s="336">
        <v>166.78</v>
      </c>
      <c r="D350" s="338" t="s">
        <v>112</v>
      </c>
    </row>
    <row r="351" spans="2:5" x14ac:dyDescent="0.2">
      <c r="B351" s="310" t="s">
        <v>236</v>
      </c>
      <c r="C351" s="336">
        <v>89.47</v>
      </c>
      <c r="D351" s="338" t="s">
        <v>112</v>
      </c>
    </row>
    <row r="352" spans="2:5" s="350" customFormat="1" x14ac:dyDescent="0.2">
      <c r="B352" s="310" t="s">
        <v>235</v>
      </c>
      <c r="C352" s="336">
        <v>1684.41</v>
      </c>
      <c r="D352" s="338" t="s">
        <v>112</v>
      </c>
    </row>
    <row r="353" spans="2:6" x14ac:dyDescent="0.2">
      <c r="B353" s="268" t="s">
        <v>142</v>
      </c>
      <c r="C353" s="329">
        <f>SUM(C322:C352)</f>
        <v>1421863.307</v>
      </c>
    </row>
    <row r="355" spans="2:6" x14ac:dyDescent="0.2">
      <c r="C355" s="151"/>
      <c r="D355" s="151"/>
      <c r="E355" s="151"/>
      <c r="F355" s="151"/>
    </row>
    <row r="356" spans="2:6" ht="15.75" thickBot="1" x14ac:dyDescent="0.25">
      <c r="C356" s="151"/>
      <c r="D356" s="151"/>
      <c r="E356" s="151"/>
      <c r="F356" s="151"/>
    </row>
    <row r="357" spans="2:6" ht="15.75" thickBot="1" x14ac:dyDescent="0.25">
      <c r="B357" s="189" t="s">
        <v>214</v>
      </c>
      <c r="C357" s="309"/>
      <c r="D357" s="309"/>
      <c r="E357" s="151"/>
      <c r="F357" s="151"/>
    </row>
    <row r="358" spans="2:6" x14ac:dyDescent="0.2">
      <c r="B358" s="248" t="s">
        <v>108</v>
      </c>
      <c r="C358" s="221" t="s">
        <v>109</v>
      </c>
      <c r="D358" s="295" t="s">
        <v>110</v>
      </c>
    </row>
    <row r="359" spans="2:6" x14ac:dyDescent="0.2">
      <c r="B359" s="336" t="s">
        <v>113</v>
      </c>
      <c r="C359" s="337">
        <v>21593.43</v>
      </c>
      <c r="D359" s="338" t="s">
        <v>112</v>
      </c>
      <c r="F359" s="355"/>
    </row>
    <row r="360" spans="2:6" x14ac:dyDescent="0.2">
      <c r="B360" s="336" t="s">
        <v>118</v>
      </c>
      <c r="C360" s="336">
        <v>1347.57</v>
      </c>
      <c r="D360" s="338" t="s">
        <v>112</v>
      </c>
    </row>
    <row r="361" spans="2:6" x14ac:dyDescent="0.2">
      <c r="B361" s="336" t="s">
        <v>129</v>
      </c>
      <c r="C361" s="336">
        <v>400.4</v>
      </c>
      <c r="D361" s="338" t="s">
        <v>112</v>
      </c>
    </row>
    <row r="362" spans="2:6" x14ac:dyDescent="0.2">
      <c r="B362" s="336" t="s">
        <v>116</v>
      </c>
      <c r="C362" s="336">
        <v>1039.5999999999999</v>
      </c>
      <c r="D362" s="338" t="s">
        <v>112</v>
      </c>
    </row>
    <row r="363" spans="2:6" x14ac:dyDescent="0.2">
      <c r="B363" s="336" t="s">
        <v>114</v>
      </c>
      <c r="C363" s="336">
        <v>6522.68</v>
      </c>
      <c r="D363" s="338" t="s">
        <v>112</v>
      </c>
    </row>
    <row r="364" spans="2:6" x14ac:dyDescent="0.2">
      <c r="B364" s="310" t="s">
        <v>237</v>
      </c>
      <c r="C364" s="336">
        <v>88.65</v>
      </c>
      <c r="D364" s="338" t="s">
        <v>112</v>
      </c>
    </row>
    <row r="365" spans="2:6" x14ac:dyDescent="0.2">
      <c r="B365" s="310" t="s">
        <v>238</v>
      </c>
      <c r="C365" s="336">
        <v>3170</v>
      </c>
      <c r="D365" s="338" t="s">
        <v>112</v>
      </c>
    </row>
    <row r="366" spans="2:6" x14ac:dyDescent="0.2">
      <c r="B366" s="310" t="s">
        <v>216</v>
      </c>
      <c r="C366" s="336">
        <v>2.5299999999999998</v>
      </c>
      <c r="D366" s="338" t="s">
        <v>112</v>
      </c>
    </row>
    <row r="367" spans="2:6" x14ac:dyDescent="0.2">
      <c r="B367" s="310" t="s">
        <v>239</v>
      </c>
      <c r="C367" s="336">
        <v>1317.4</v>
      </c>
      <c r="D367" s="338" t="s">
        <v>112</v>
      </c>
    </row>
    <row r="368" spans="2:6" x14ac:dyDescent="0.2">
      <c r="B368" s="310" t="s">
        <v>218</v>
      </c>
      <c r="C368" s="336">
        <v>286.39999999999998</v>
      </c>
      <c r="D368" s="338" t="s">
        <v>112</v>
      </c>
    </row>
    <row r="369" spans="2:4" x14ac:dyDescent="0.2">
      <c r="B369" s="310" t="s">
        <v>240</v>
      </c>
      <c r="C369" s="336">
        <v>231.28</v>
      </c>
      <c r="D369" s="338" t="s">
        <v>112</v>
      </c>
    </row>
    <row r="370" spans="2:4" x14ac:dyDescent="0.2">
      <c r="B370" s="310" t="s">
        <v>222</v>
      </c>
      <c r="C370" s="336">
        <v>462.83</v>
      </c>
      <c r="D370" s="338" t="s">
        <v>112</v>
      </c>
    </row>
    <row r="371" spans="2:4" x14ac:dyDescent="0.2">
      <c r="B371" s="310" t="s">
        <v>241</v>
      </c>
      <c r="C371" s="336">
        <v>15.97</v>
      </c>
      <c r="D371" s="338" t="s">
        <v>112</v>
      </c>
    </row>
    <row r="372" spans="2:4" x14ac:dyDescent="0.2">
      <c r="B372" s="310" t="s">
        <v>226</v>
      </c>
      <c r="C372" s="336">
        <v>178.57</v>
      </c>
      <c r="D372" s="338" t="s">
        <v>112</v>
      </c>
    </row>
    <row r="373" spans="2:4" x14ac:dyDescent="0.2">
      <c r="B373" s="310" t="s">
        <v>155</v>
      </c>
      <c r="C373" s="336">
        <v>162648.74</v>
      </c>
      <c r="D373" s="338" t="s">
        <v>112</v>
      </c>
    </row>
    <row r="374" spans="2:4" x14ac:dyDescent="0.2">
      <c r="B374" s="310" t="s">
        <v>228</v>
      </c>
      <c r="C374" s="336">
        <v>69.98</v>
      </c>
      <c r="D374" s="338" t="s">
        <v>112</v>
      </c>
    </row>
    <row r="375" spans="2:4" x14ac:dyDescent="0.2">
      <c r="B375" s="310" t="s">
        <v>230</v>
      </c>
      <c r="C375" s="336">
        <v>938.78</v>
      </c>
      <c r="D375" s="338" t="s">
        <v>112</v>
      </c>
    </row>
    <row r="376" spans="2:4" x14ac:dyDescent="0.2">
      <c r="B376" s="310" t="s">
        <v>231</v>
      </c>
      <c r="C376" s="336">
        <v>10.37</v>
      </c>
      <c r="D376" s="338" t="s">
        <v>112</v>
      </c>
    </row>
    <row r="377" spans="2:4" x14ac:dyDescent="0.2">
      <c r="B377" s="310" t="s">
        <v>232</v>
      </c>
      <c r="C377" s="336">
        <v>19.920000000000002</v>
      </c>
      <c r="D377" s="338" t="s">
        <v>112</v>
      </c>
    </row>
    <row r="378" spans="2:4" x14ac:dyDescent="0.2">
      <c r="B378" s="310" t="s">
        <v>233</v>
      </c>
      <c r="C378" s="336">
        <v>23.29</v>
      </c>
      <c r="D378" s="338" t="s">
        <v>112</v>
      </c>
    </row>
    <row r="379" spans="2:4" x14ac:dyDescent="0.2">
      <c r="B379" s="310" t="s">
        <v>235</v>
      </c>
      <c r="C379" s="336">
        <v>536.47</v>
      </c>
      <c r="D379" s="338" t="s">
        <v>112</v>
      </c>
    </row>
    <row r="380" spans="2:4" x14ac:dyDescent="0.2">
      <c r="B380" s="310" t="s">
        <v>242</v>
      </c>
      <c r="C380" s="336">
        <v>84.03</v>
      </c>
      <c r="D380" s="338" t="s">
        <v>112</v>
      </c>
    </row>
    <row r="381" spans="2:4" x14ac:dyDescent="0.2">
      <c r="B381" s="268" t="s">
        <v>142</v>
      </c>
      <c r="C381" s="329">
        <f>SUM(C359:C380)</f>
        <v>200988.89</v>
      </c>
    </row>
    <row r="382" spans="2:4" x14ac:dyDescent="0.2">
      <c r="C382" s="355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G413"/>
  <sheetViews>
    <sheetView workbookViewId="0">
      <selection activeCell="H10" sqref="H10"/>
    </sheetView>
  </sheetViews>
  <sheetFormatPr defaultColWidth="11.43359375" defaultRowHeight="15" x14ac:dyDescent="0.2"/>
  <cols>
    <col min="1" max="1" width="11.43359375" style="174"/>
    <col min="2" max="2" width="39.14453125" style="174" customWidth="1"/>
    <col min="3" max="3" width="14.2578125" style="174" customWidth="1"/>
    <col min="4" max="4" width="19.1015625" style="174" customWidth="1"/>
    <col min="5" max="16384" width="11.43359375" style="174"/>
  </cols>
  <sheetData>
    <row r="1" spans="2:6" ht="21" x14ac:dyDescent="0.3">
      <c r="B1" s="451" t="s">
        <v>151</v>
      </c>
      <c r="C1" s="452"/>
      <c r="D1" s="453"/>
    </row>
    <row r="2" spans="2:6" ht="15.75" thickBot="1" x14ac:dyDescent="0.25"/>
    <row r="3" spans="2:6" ht="15.75" thickBot="1" x14ac:dyDescent="0.25">
      <c r="B3" s="189" t="s">
        <v>107</v>
      </c>
      <c r="C3" s="208"/>
      <c r="D3" s="208"/>
    </row>
    <row r="4" spans="2:6" ht="15.75" thickBot="1" x14ac:dyDescent="0.25">
      <c r="B4" s="190" t="s">
        <v>108</v>
      </c>
      <c r="C4" s="191" t="s">
        <v>109</v>
      </c>
      <c r="D4" s="192" t="s">
        <v>110</v>
      </c>
    </row>
    <row r="5" spans="2:6" x14ac:dyDescent="0.2">
      <c r="B5" s="193" t="s">
        <v>113</v>
      </c>
      <c r="C5" s="194">
        <v>47948.62</v>
      </c>
      <c r="D5" s="195" t="s">
        <v>112</v>
      </c>
    </row>
    <row r="6" spans="2:6" x14ac:dyDescent="0.2">
      <c r="B6" s="196" t="s">
        <v>111</v>
      </c>
      <c r="C6" s="197">
        <v>19606.36</v>
      </c>
      <c r="D6" s="198" t="s">
        <v>112</v>
      </c>
    </row>
    <row r="7" spans="2:6" x14ac:dyDescent="0.2">
      <c r="B7" s="196" t="s">
        <v>132</v>
      </c>
      <c r="C7" s="197">
        <v>11366.806</v>
      </c>
      <c r="D7" s="198" t="s">
        <v>112</v>
      </c>
    </row>
    <row r="8" spans="2:6" x14ac:dyDescent="0.2">
      <c r="B8" s="196" t="s">
        <v>122</v>
      </c>
      <c r="C8" s="197">
        <v>9752.8230000000003</v>
      </c>
      <c r="D8" s="198" t="s">
        <v>112</v>
      </c>
    </row>
    <row r="9" spans="2:6" x14ac:dyDescent="0.2">
      <c r="B9" s="196" t="s">
        <v>131</v>
      </c>
      <c r="C9" s="197">
        <v>6630.183</v>
      </c>
      <c r="D9" s="198" t="s">
        <v>112</v>
      </c>
    </row>
    <row r="10" spans="2:6" x14ac:dyDescent="0.2">
      <c r="B10" s="196" t="s">
        <v>115</v>
      </c>
      <c r="C10" s="197">
        <v>5209.6859999999997</v>
      </c>
      <c r="D10" s="198" t="s">
        <v>112</v>
      </c>
      <c r="F10" s="22"/>
    </row>
    <row r="11" spans="2:6" x14ac:dyDescent="0.2">
      <c r="B11" s="196" t="s">
        <v>119</v>
      </c>
      <c r="C11" s="197">
        <v>2862.58</v>
      </c>
      <c r="D11" s="198" t="s">
        <v>112</v>
      </c>
    </row>
    <row r="12" spans="2:6" x14ac:dyDescent="0.2">
      <c r="B12" s="196" t="s">
        <v>121</v>
      </c>
      <c r="C12" s="197">
        <v>1122.414</v>
      </c>
      <c r="D12" s="198" t="s">
        <v>112</v>
      </c>
    </row>
    <row r="13" spans="2:6" x14ac:dyDescent="0.2">
      <c r="B13" s="196" t="s">
        <v>116</v>
      </c>
      <c r="C13" s="196">
        <v>946.84400000000005</v>
      </c>
      <c r="D13" s="198" t="s">
        <v>112</v>
      </c>
    </row>
    <row r="14" spans="2:6" x14ac:dyDescent="0.2">
      <c r="B14" s="196" t="s">
        <v>114</v>
      </c>
      <c r="C14" s="196">
        <v>552.89499999999998</v>
      </c>
      <c r="D14" s="198" t="s">
        <v>112</v>
      </c>
    </row>
    <row r="15" spans="2:6" x14ac:dyDescent="0.2">
      <c r="B15" s="196" t="s">
        <v>129</v>
      </c>
      <c r="C15" s="196">
        <v>312.55</v>
      </c>
      <c r="D15" s="198" t="s">
        <v>112</v>
      </c>
    </row>
    <row r="16" spans="2:6" x14ac:dyDescent="0.2">
      <c r="B16" s="196" t="s">
        <v>127</v>
      </c>
      <c r="C16" s="196">
        <v>243.44</v>
      </c>
      <c r="D16" s="198" t="s">
        <v>112</v>
      </c>
    </row>
    <row r="17" spans="2:4" x14ac:dyDescent="0.2">
      <c r="B17" s="196" t="s">
        <v>130</v>
      </c>
      <c r="C17" s="196">
        <v>219.24799999999999</v>
      </c>
      <c r="D17" s="198" t="s">
        <v>112</v>
      </c>
    </row>
    <row r="18" spans="2:4" x14ac:dyDescent="0.2">
      <c r="B18" s="196" t="s">
        <v>126</v>
      </c>
      <c r="C18" s="196">
        <v>196.22</v>
      </c>
      <c r="D18" s="198" t="s">
        <v>112</v>
      </c>
    </row>
    <row r="19" spans="2:4" x14ac:dyDescent="0.2">
      <c r="B19" s="196" t="s">
        <v>120</v>
      </c>
      <c r="C19" s="196">
        <v>191.40799999999999</v>
      </c>
      <c r="D19" s="198" t="s">
        <v>112</v>
      </c>
    </row>
    <row r="20" spans="2:4" x14ac:dyDescent="0.2">
      <c r="B20" s="196" t="s">
        <v>133</v>
      </c>
      <c r="C20" s="196">
        <v>181.95400000000001</v>
      </c>
      <c r="D20" s="198" t="s">
        <v>112</v>
      </c>
    </row>
    <row r="21" spans="2:4" x14ac:dyDescent="0.2">
      <c r="B21" s="196" t="s">
        <v>135</v>
      </c>
      <c r="C21" s="196">
        <v>156.80199999999999</v>
      </c>
      <c r="D21" s="198" t="s">
        <v>112</v>
      </c>
    </row>
    <row r="22" spans="2:4" x14ac:dyDescent="0.2">
      <c r="B22" s="196" t="s">
        <v>125</v>
      </c>
      <c r="C22" s="196">
        <v>154.809</v>
      </c>
      <c r="D22" s="198" t="s">
        <v>112</v>
      </c>
    </row>
    <row r="23" spans="2:4" x14ac:dyDescent="0.2">
      <c r="B23" s="196" t="s">
        <v>123</v>
      </c>
      <c r="C23" s="196">
        <v>150.459</v>
      </c>
      <c r="D23" s="198" t="s">
        <v>112</v>
      </c>
    </row>
    <row r="24" spans="2:4" x14ac:dyDescent="0.2">
      <c r="B24" s="196" t="s">
        <v>118</v>
      </c>
      <c r="C24" s="196">
        <v>126.97</v>
      </c>
      <c r="D24" s="198" t="s">
        <v>112</v>
      </c>
    </row>
    <row r="25" spans="2:4" x14ac:dyDescent="0.2">
      <c r="B25" s="196" t="s">
        <v>137</v>
      </c>
      <c r="C25" s="196">
        <v>115.99299999999999</v>
      </c>
      <c r="D25" s="198" t="s">
        <v>112</v>
      </c>
    </row>
    <row r="26" spans="2:4" x14ac:dyDescent="0.2">
      <c r="B26" s="196" t="s">
        <v>128</v>
      </c>
      <c r="C26" s="196">
        <v>114.31</v>
      </c>
      <c r="D26" s="198" t="s">
        <v>112</v>
      </c>
    </row>
    <row r="27" spans="2:4" x14ac:dyDescent="0.2">
      <c r="B27" s="196" t="s">
        <v>117</v>
      </c>
      <c r="C27" s="196">
        <v>88.76</v>
      </c>
      <c r="D27" s="198" t="s">
        <v>112</v>
      </c>
    </row>
    <row r="28" spans="2:4" x14ac:dyDescent="0.2">
      <c r="B28" s="196" t="s">
        <v>138</v>
      </c>
      <c r="C28" s="196">
        <v>64.614000000000004</v>
      </c>
      <c r="D28" s="198" t="s">
        <v>112</v>
      </c>
    </row>
    <row r="29" spans="2:4" x14ac:dyDescent="0.2">
      <c r="B29" s="196" t="s">
        <v>139</v>
      </c>
      <c r="C29" s="196">
        <v>53.55</v>
      </c>
      <c r="D29" s="198" t="s">
        <v>112</v>
      </c>
    </row>
    <row r="30" spans="2:4" x14ac:dyDescent="0.2">
      <c r="B30" s="196" t="s">
        <v>124</v>
      </c>
      <c r="C30" s="196">
        <v>51.411999999999999</v>
      </c>
      <c r="D30" s="198" t="s">
        <v>112</v>
      </c>
    </row>
    <row r="31" spans="2:4" x14ac:dyDescent="0.2">
      <c r="B31" s="196" t="s">
        <v>141</v>
      </c>
      <c r="C31" s="196">
        <v>28.93</v>
      </c>
      <c r="D31" s="198" t="s">
        <v>112</v>
      </c>
    </row>
    <row r="32" spans="2:4" x14ac:dyDescent="0.2">
      <c r="B32" s="196" t="s">
        <v>134</v>
      </c>
      <c r="C32" s="196">
        <v>4.03</v>
      </c>
      <c r="D32" s="198" t="s">
        <v>112</v>
      </c>
    </row>
    <row r="33" spans="2:4" x14ac:dyDescent="0.2">
      <c r="B33" s="209" t="s">
        <v>140</v>
      </c>
      <c r="C33" s="196">
        <v>0.39500000000000002</v>
      </c>
      <c r="D33" s="198" t="s">
        <v>112</v>
      </c>
    </row>
    <row r="34" spans="2:4" x14ac:dyDescent="0.2">
      <c r="B34" s="199" t="s">
        <v>152</v>
      </c>
      <c r="C34" s="201">
        <f>SUM(C5:C33)</f>
        <v>108455.06500000002</v>
      </c>
    </row>
    <row r="35" spans="2:4" x14ac:dyDescent="0.2">
      <c r="C35" s="210"/>
    </row>
    <row r="36" spans="2:4" x14ac:dyDescent="0.2">
      <c r="C36" s="210"/>
    </row>
    <row r="37" spans="2:4" ht="15.75" thickBot="1" x14ac:dyDescent="0.25">
      <c r="C37" s="22"/>
    </row>
    <row r="38" spans="2:4" ht="15.75" thickBot="1" x14ac:dyDescent="0.25">
      <c r="B38" s="189" t="s">
        <v>143</v>
      </c>
    </row>
    <row r="39" spans="2:4" ht="15.75" thickBot="1" x14ac:dyDescent="0.25">
      <c r="B39" s="190" t="s">
        <v>108</v>
      </c>
      <c r="C39" s="191" t="s">
        <v>109</v>
      </c>
      <c r="D39" s="192" t="s">
        <v>110</v>
      </c>
    </row>
    <row r="40" spans="2:4" x14ac:dyDescent="0.2">
      <c r="B40" s="193" t="s">
        <v>135</v>
      </c>
      <c r="C40" s="194">
        <v>42126.065999999999</v>
      </c>
      <c r="D40" s="195" t="s">
        <v>112</v>
      </c>
    </row>
    <row r="41" spans="2:4" x14ac:dyDescent="0.2">
      <c r="B41" s="196" t="s">
        <v>113</v>
      </c>
      <c r="C41" s="197">
        <v>36383.99</v>
      </c>
      <c r="D41" s="198" t="s">
        <v>112</v>
      </c>
    </row>
    <row r="42" spans="2:4" x14ac:dyDescent="0.2">
      <c r="B42" s="196" t="s">
        <v>131</v>
      </c>
      <c r="C42" s="197">
        <v>27835.885999999999</v>
      </c>
      <c r="D42" s="198" t="s">
        <v>112</v>
      </c>
    </row>
    <row r="43" spans="2:4" x14ac:dyDescent="0.2">
      <c r="B43" s="196" t="s">
        <v>117</v>
      </c>
      <c r="C43" s="197">
        <v>13417.33</v>
      </c>
      <c r="D43" s="198" t="s">
        <v>112</v>
      </c>
    </row>
    <row r="44" spans="2:4" x14ac:dyDescent="0.2">
      <c r="B44" s="196" t="s">
        <v>115</v>
      </c>
      <c r="C44" s="197">
        <v>5756.7430000000004</v>
      </c>
      <c r="D44" s="198" t="s">
        <v>112</v>
      </c>
    </row>
    <row r="45" spans="2:4" x14ac:dyDescent="0.2">
      <c r="B45" s="196" t="s">
        <v>116</v>
      </c>
      <c r="C45" s="197">
        <v>3628.366</v>
      </c>
      <c r="D45" s="198" t="s">
        <v>112</v>
      </c>
    </row>
    <row r="46" spans="2:4" x14ac:dyDescent="0.2">
      <c r="B46" s="196" t="s">
        <v>124</v>
      </c>
      <c r="C46" s="197">
        <v>2193.4589999999998</v>
      </c>
      <c r="D46" s="198" t="s">
        <v>112</v>
      </c>
    </row>
    <row r="47" spans="2:4" x14ac:dyDescent="0.2">
      <c r="B47" s="196" t="s">
        <v>121</v>
      </c>
      <c r="C47" s="197">
        <v>1684.721</v>
      </c>
      <c r="D47" s="198" t="s">
        <v>112</v>
      </c>
    </row>
    <row r="48" spans="2:4" x14ac:dyDescent="0.2">
      <c r="B48" s="196" t="s">
        <v>119</v>
      </c>
      <c r="C48" s="197">
        <v>1045.48</v>
      </c>
      <c r="D48" s="198" t="s">
        <v>112</v>
      </c>
    </row>
    <row r="49" spans="2:4" x14ac:dyDescent="0.2">
      <c r="B49" s="196" t="s">
        <v>132</v>
      </c>
      <c r="C49" s="196">
        <v>772.43</v>
      </c>
      <c r="D49" s="198" t="s">
        <v>112</v>
      </c>
    </row>
    <row r="50" spans="2:4" x14ac:dyDescent="0.2">
      <c r="B50" s="196" t="s">
        <v>118</v>
      </c>
      <c r="C50" s="196">
        <v>713.399</v>
      </c>
      <c r="D50" s="198" t="s">
        <v>112</v>
      </c>
    </row>
    <row r="51" spans="2:4" x14ac:dyDescent="0.2">
      <c r="B51" s="196" t="s">
        <v>114</v>
      </c>
      <c r="C51" s="196">
        <v>675.00800000000004</v>
      </c>
      <c r="D51" s="198" t="s">
        <v>112</v>
      </c>
    </row>
    <row r="52" spans="2:4" x14ac:dyDescent="0.2">
      <c r="B52" s="196" t="s">
        <v>133</v>
      </c>
      <c r="C52" s="196">
        <v>474.745</v>
      </c>
      <c r="D52" s="198" t="s">
        <v>112</v>
      </c>
    </row>
    <row r="53" spans="2:4" x14ac:dyDescent="0.2">
      <c r="B53" s="196" t="s">
        <v>122</v>
      </c>
      <c r="C53" s="196">
        <v>426.78500000000003</v>
      </c>
      <c r="D53" s="198" t="s">
        <v>112</v>
      </c>
    </row>
    <row r="54" spans="2:4" x14ac:dyDescent="0.2">
      <c r="B54" s="196" t="s">
        <v>120</v>
      </c>
      <c r="C54" s="196">
        <v>384.48200000000003</v>
      </c>
      <c r="D54" s="198" t="s">
        <v>112</v>
      </c>
    </row>
    <row r="55" spans="2:4" x14ac:dyDescent="0.2">
      <c r="B55" s="196" t="s">
        <v>146</v>
      </c>
      <c r="C55" s="196">
        <v>380</v>
      </c>
      <c r="D55" s="198" t="s">
        <v>112</v>
      </c>
    </row>
    <row r="56" spans="2:4" x14ac:dyDescent="0.2">
      <c r="B56" s="196" t="s">
        <v>123</v>
      </c>
      <c r="C56" s="196">
        <v>328.99900000000002</v>
      </c>
      <c r="D56" s="198" t="s">
        <v>112</v>
      </c>
    </row>
    <row r="57" spans="2:4" x14ac:dyDescent="0.2">
      <c r="B57" s="196" t="s">
        <v>128</v>
      </c>
      <c r="C57" s="196">
        <v>326.452</v>
      </c>
      <c r="D57" s="198" t="s">
        <v>112</v>
      </c>
    </row>
    <row r="58" spans="2:4" x14ac:dyDescent="0.2">
      <c r="B58" s="196" t="s">
        <v>137</v>
      </c>
      <c r="C58" s="196">
        <v>289.74</v>
      </c>
      <c r="D58" s="198" t="s">
        <v>112</v>
      </c>
    </row>
    <row r="59" spans="2:4" x14ac:dyDescent="0.2">
      <c r="B59" s="196" t="s">
        <v>127</v>
      </c>
      <c r="C59" s="196">
        <v>203.19</v>
      </c>
      <c r="D59" s="198" t="s">
        <v>112</v>
      </c>
    </row>
    <row r="60" spans="2:4" x14ac:dyDescent="0.2">
      <c r="B60" s="196" t="s">
        <v>125</v>
      </c>
      <c r="C60" s="196">
        <v>172.78</v>
      </c>
      <c r="D60" s="198" t="s">
        <v>112</v>
      </c>
    </row>
    <row r="61" spans="2:4" x14ac:dyDescent="0.2">
      <c r="B61" s="196" t="s">
        <v>129</v>
      </c>
      <c r="C61" s="196">
        <v>160.86000000000001</v>
      </c>
      <c r="D61" s="198" t="s">
        <v>112</v>
      </c>
    </row>
    <row r="62" spans="2:4" x14ac:dyDescent="0.2">
      <c r="B62" s="196" t="s">
        <v>136</v>
      </c>
      <c r="C62" s="196">
        <v>152.91</v>
      </c>
      <c r="D62" s="198" t="s">
        <v>112</v>
      </c>
    </row>
    <row r="63" spans="2:4" x14ac:dyDescent="0.2">
      <c r="B63" s="196" t="s">
        <v>140</v>
      </c>
      <c r="C63" s="196">
        <v>83.823999999999998</v>
      </c>
      <c r="D63" s="198" t="s">
        <v>112</v>
      </c>
    </row>
    <row r="64" spans="2:4" x14ac:dyDescent="0.2">
      <c r="B64" s="196" t="s">
        <v>126</v>
      </c>
      <c r="C64" s="196">
        <v>82.778999999999996</v>
      </c>
      <c r="D64" s="198" t="s">
        <v>112</v>
      </c>
    </row>
    <row r="65" spans="2:6" x14ac:dyDescent="0.2">
      <c r="B65" s="196" t="s">
        <v>130</v>
      </c>
      <c r="C65" s="196">
        <v>77.738</v>
      </c>
      <c r="D65" s="198" t="s">
        <v>112</v>
      </c>
    </row>
    <row r="66" spans="2:6" x14ac:dyDescent="0.2">
      <c r="B66" s="196" t="s">
        <v>111</v>
      </c>
      <c r="C66" s="196">
        <v>70.203000000000003</v>
      </c>
      <c r="D66" s="198" t="s">
        <v>112</v>
      </c>
    </row>
    <row r="67" spans="2:6" x14ac:dyDescent="0.2">
      <c r="B67" s="196" t="s">
        <v>138</v>
      </c>
      <c r="C67" s="196">
        <v>63.000999999999998</v>
      </c>
      <c r="D67" s="198" t="s">
        <v>112</v>
      </c>
    </row>
    <row r="68" spans="2:6" x14ac:dyDescent="0.2">
      <c r="B68" s="196" t="s">
        <v>139</v>
      </c>
      <c r="C68" s="196">
        <v>54.94</v>
      </c>
      <c r="D68" s="198" t="s">
        <v>112</v>
      </c>
    </row>
    <row r="69" spans="2:6" x14ac:dyDescent="0.2">
      <c r="B69" s="209" t="s">
        <v>141</v>
      </c>
      <c r="C69" s="196">
        <v>21.49</v>
      </c>
      <c r="D69" s="198" t="s">
        <v>112</v>
      </c>
    </row>
    <row r="70" spans="2:6" x14ac:dyDescent="0.2">
      <c r="B70" s="199" t="s">
        <v>142</v>
      </c>
      <c r="C70" s="201">
        <f>SUM(C40:C69)</f>
        <v>139987.79599999997</v>
      </c>
    </row>
    <row r="73" spans="2:6" ht="15.75" thickBot="1" x14ac:dyDescent="0.25">
      <c r="C73" s="22"/>
    </row>
    <row r="74" spans="2:6" ht="15.75" thickBot="1" x14ac:dyDescent="0.25">
      <c r="B74" s="189" t="s">
        <v>144</v>
      </c>
    </row>
    <row r="75" spans="2:6" ht="15.75" thickBot="1" x14ac:dyDescent="0.25">
      <c r="B75" s="190" t="s">
        <v>108</v>
      </c>
      <c r="C75" s="191" t="s">
        <v>109</v>
      </c>
      <c r="D75" s="192" t="s">
        <v>110</v>
      </c>
    </row>
    <row r="76" spans="2:6" x14ac:dyDescent="0.2">
      <c r="B76" s="193" t="s">
        <v>122</v>
      </c>
      <c r="C76" s="194">
        <v>104823.855</v>
      </c>
      <c r="D76" s="195" t="s">
        <v>112</v>
      </c>
      <c r="E76" s="211"/>
    </row>
    <row r="77" spans="2:6" x14ac:dyDescent="0.2">
      <c r="B77" s="196" t="s">
        <v>116</v>
      </c>
      <c r="C77" s="197">
        <v>34906.32</v>
      </c>
      <c r="D77" s="198" t="s">
        <v>112</v>
      </c>
      <c r="E77" s="211"/>
      <c r="F77" s="211"/>
    </row>
    <row r="78" spans="2:6" x14ac:dyDescent="0.2">
      <c r="B78" s="196" t="s">
        <v>113</v>
      </c>
      <c r="C78" s="197">
        <v>11817.47</v>
      </c>
      <c r="D78" s="198" t="s">
        <v>112</v>
      </c>
    </row>
    <row r="79" spans="2:6" x14ac:dyDescent="0.2">
      <c r="B79" s="196" t="s">
        <v>119</v>
      </c>
      <c r="C79" s="197">
        <v>8606.7360000000008</v>
      </c>
      <c r="D79" s="198" t="s">
        <v>112</v>
      </c>
      <c r="E79" s="211"/>
    </row>
    <row r="80" spans="2:6" x14ac:dyDescent="0.2">
      <c r="B80" s="196" t="s">
        <v>114</v>
      </c>
      <c r="C80" s="197">
        <v>6388.18</v>
      </c>
      <c r="D80" s="198" t="s">
        <v>112</v>
      </c>
      <c r="E80" s="211"/>
    </row>
    <row r="81" spans="2:5" x14ac:dyDescent="0.2">
      <c r="B81" s="196" t="s">
        <v>146</v>
      </c>
      <c r="C81" s="197">
        <v>5663.07</v>
      </c>
      <c r="D81" s="198" t="s">
        <v>112</v>
      </c>
    </row>
    <row r="82" spans="2:5" x14ac:dyDescent="0.2">
      <c r="B82" s="196" t="s">
        <v>120</v>
      </c>
      <c r="C82" s="197">
        <v>5050.49</v>
      </c>
      <c r="D82" s="198" t="s">
        <v>112</v>
      </c>
      <c r="E82" s="211"/>
    </row>
    <row r="83" spans="2:5" x14ac:dyDescent="0.2">
      <c r="B83" s="196" t="s">
        <v>139</v>
      </c>
      <c r="C83" s="197">
        <v>4892.2370000000001</v>
      </c>
      <c r="D83" s="198" t="s">
        <v>112</v>
      </c>
    </row>
    <row r="84" spans="2:5" x14ac:dyDescent="0.2">
      <c r="B84" s="196" t="s">
        <v>117</v>
      </c>
      <c r="C84" s="197">
        <v>3278.28</v>
      </c>
      <c r="D84" s="198" t="s">
        <v>112</v>
      </c>
      <c r="E84" s="211"/>
    </row>
    <row r="85" spans="2:5" x14ac:dyDescent="0.2">
      <c r="B85" s="196" t="s">
        <v>121</v>
      </c>
      <c r="C85" s="197">
        <v>2161.5250000000001</v>
      </c>
      <c r="D85" s="198" t="s">
        <v>112</v>
      </c>
    </row>
    <row r="86" spans="2:5" x14ac:dyDescent="0.2">
      <c r="B86" s="196" t="s">
        <v>128</v>
      </c>
      <c r="C86" s="197">
        <v>1320.86</v>
      </c>
      <c r="D86" s="198" t="s">
        <v>112</v>
      </c>
      <c r="E86" s="211"/>
    </row>
    <row r="87" spans="2:5" x14ac:dyDescent="0.2">
      <c r="B87" s="196" t="s">
        <v>115</v>
      </c>
      <c r="C87" s="197">
        <v>1240.154</v>
      </c>
      <c r="D87" s="198" t="s">
        <v>112</v>
      </c>
    </row>
    <row r="88" spans="2:5" x14ac:dyDescent="0.2">
      <c r="B88" s="196" t="s">
        <v>118</v>
      </c>
      <c r="C88" s="197">
        <v>1282.06</v>
      </c>
      <c r="D88" s="198" t="s">
        <v>112</v>
      </c>
      <c r="E88" s="211"/>
    </row>
    <row r="89" spans="2:5" x14ac:dyDescent="0.2">
      <c r="B89" s="196" t="s">
        <v>127</v>
      </c>
      <c r="C89" s="197">
        <v>692.08</v>
      </c>
      <c r="D89" s="198" t="s">
        <v>112</v>
      </c>
      <c r="E89" s="211"/>
    </row>
    <row r="90" spans="2:5" x14ac:dyDescent="0.2">
      <c r="B90" s="196" t="s">
        <v>135</v>
      </c>
      <c r="C90" s="197">
        <v>678.93399999999997</v>
      </c>
      <c r="D90" s="198" t="s">
        <v>112</v>
      </c>
    </row>
    <row r="91" spans="2:5" x14ac:dyDescent="0.2">
      <c r="B91" s="196" t="s">
        <v>133</v>
      </c>
      <c r="C91" s="197">
        <v>672.58</v>
      </c>
      <c r="D91" s="198" t="s">
        <v>112</v>
      </c>
    </row>
    <row r="92" spans="2:5" x14ac:dyDescent="0.2">
      <c r="B92" s="196" t="s">
        <v>126</v>
      </c>
      <c r="C92" s="197">
        <v>526.14</v>
      </c>
      <c r="D92" s="198" t="s">
        <v>112</v>
      </c>
    </row>
    <row r="93" spans="2:5" x14ac:dyDescent="0.2">
      <c r="B93" s="196" t="s">
        <v>125</v>
      </c>
      <c r="C93" s="197">
        <v>555.98699999999997</v>
      </c>
      <c r="D93" s="198" t="s">
        <v>112</v>
      </c>
      <c r="E93" s="211"/>
    </row>
    <row r="94" spans="2:5" x14ac:dyDescent="0.2">
      <c r="B94" s="196" t="s">
        <v>124</v>
      </c>
      <c r="C94" s="197">
        <v>279.32</v>
      </c>
      <c r="D94" s="198" t="s">
        <v>112</v>
      </c>
      <c r="E94" s="211"/>
    </row>
    <row r="95" spans="2:5" x14ac:dyDescent="0.2">
      <c r="B95" s="196" t="s">
        <v>131</v>
      </c>
      <c r="C95" s="197">
        <v>261.32</v>
      </c>
      <c r="D95" s="198" t="s">
        <v>112</v>
      </c>
      <c r="E95" s="211"/>
    </row>
    <row r="96" spans="2:5" x14ac:dyDescent="0.2">
      <c r="B96" s="196" t="s">
        <v>123</v>
      </c>
      <c r="C96" s="197">
        <v>258.93299999999999</v>
      </c>
      <c r="D96" s="198" t="s">
        <v>112</v>
      </c>
    </row>
    <row r="97" spans="2:6" x14ac:dyDescent="0.2">
      <c r="B97" s="196" t="s">
        <v>129</v>
      </c>
      <c r="C97" s="197">
        <v>236.12899999999999</v>
      </c>
      <c r="D97" s="198" t="s">
        <v>112</v>
      </c>
      <c r="E97" s="22"/>
    </row>
    <row r="98" spans="2:6" x14ac:dyDescent="0.2">
      <c r="B98" s="196" t="s">
        <v>111</v>
      </c>
      <c r="C98" s="197">
        <v>217.37700000000001</v>
      </c>
      <c r="D98" s="198" t="s">
        <v>112</v>
      </c>
    </row>
    <row r="99" spans="2:6" x14ac:dyDescent="0.2">
      <c r="B99" s="196" t="s">
        <v>134</v>
      </c>
      <c r="C99" s="197">
        <v>195.43</v>
      </c>
      <c r="D99" s="198" t="s">
        <v>112</v>
      </c>
    </row>
    <row r="100" spans="2:6" x14ac:dyDescent="0.2">
      <c r="B100" s="196" t="s">
        <v>141</v>
      </c>
      <c r="C100" s="197">
        <v>160.208</v>
      </c>
      <c r="D100" s="198" t="s">
        <v>112</v>
      </c>
    </row>
    <row r="101" spans="2:6" x14ac:dyDescent="0.2">
      <c r="B101" s="196" t="s">
        <v>130</v>
      </c>
      <c r="C101" s="197">
        <v>210.27</v>
      </c>
      <c r="D101" s="198" t="s">
        <v>112</v>
      </c>
      <c r="F101" s="211"/>
    </row>
    <row r="102" spans="2:6" x14ac:dyDescent="0.2">
      <c r="B102" s="196" t="s">
        <v>140</v>
      </c>
      <c r="C102" s="197">
        <v>146.76599999999999</v>
      </c>
      <c r="D102" s="198" t="s">
        <v>112</v>
      </c>
    </row>
    <row r="103" spans="2:6" x14ac:dyDescent="0.2">
      <c r="B103" s="196" t="s">
        <v>132</v>
      </c>
      <c r="C103" s="197">
        <v>137.61000000000001</v>
      </c>
      <c r="D103" s="198" t="s">
        <v>112</v>
      </c>
    </row>
    <row r="104" spans="2:6" x14ac:dyDescent="0.2">
      <c r="B104" s="196" t="s">
        <v>137</v>
      </c>
      <c r="C104" s="197">
        <v>114.929</v>
      </c>
      <c r="D104" s="198" t="s">
        <v>112</v>
      </c>
    </row>
    <row r="105" spans="2:6" x14ac:dyDescent="0.2">
      <c r="B105" s="196" t="s">
        <v>136</v>
      </c>
      <c r="C105" s="197">
        <v>86</v>
      </c>
      <c r="D105" s="198" t="s">
        <v>112</v>
      </c>
    </row>
    <row r="106" spans="2:6" x14ac:dyDescent="0.2">
      <c r="B106" s="196" t="s">
        <v>145</v>
      </c>
      <c r="C106" s="197">
        <v>665.53300000000002</v>
      </c>
      <c r="D106" s="198" t="s">
        <v>112</v>
      </c>
    </row>
    <row r="107" spans="2:6" x14ac:dyDescent="0.2">
      <c r="B107" s="196" t="s">
        <v>138</v>
      </c>
      <c r="C107" s="197">
        <v>47.07</v>
      </c>
      <c r="D107" s="198" t="s">
        <v>112</v>
      </c>
    </row>
    <row r="108" spans="2:6" x14ac:dyDescent="0.2">
      <c r="B108" s="212" t="s">
        <v>153</v>
      </c>
      <c r="C108" s="197">
        <v>2.847</v>
      </c>
      <c r="D108" s="198" t="s">
        <v>112</v>
      </c>
      <c r="E108" s="211"/>
    </row>
    <row r="109" spans="2:6" x14ac:dyDescent="0.2">
      <c r="B109" s="212" t="s">
        <v>123</v>
      </c>
      <c r="C109" s="213">
        <v>38.799999999999997</v>
      </c>
      <c r="D109" s="198" t="s">
        <v>112</v>
      </c>
      <c r="E109" s="211"/>
    </row>
    <row r="110" spans="2:6" x14ac:dyDescent="0.2">
      <c r="B110" s="199" t="s">
        <v>142</v>
      </c>
      <c r="C110" s="201">
        <f>SUM(C76:C109)</f>
        <v>197615.49999999994</v>
      </c>
    </row>
    <row r="112" spans="2:6" x14ac:dyDescent="0.2">
      <c r="E112" s="144"/>
    </row>
    <row r="113" spans="2:6" ht="15.75" thickBot="1" x14ac:dyDescent="0.25"/>
    <row r="114" spans="2:6" ht="15.75" thickBot="1" x14ac:dyDescent="0.25">
      <c r="B114" s="189" t="s">
        <v>147</v>
      </c>
      <c r="E114" s="144"/>
    </row>
    <row r="115" spans="2:6" ht="15.75" thickBot="1" x14ac:dyDescent="0.25">
      <c r="B115" s="190" t="s">
        <v>108</v>
      </c>
      <c r="C115" s="191" t="s">
        <v>109</v>
      </c>
      <c r="D115" s="214" t="s">
        <v>110</v>
      </c>
      <c r="E115" s="215"/>
      <c r="F115" s="22"/>
    </row>
    <row r="116" spans="2:6" x14ac:dyDescent="0.2">
      <c r="B116" s="193" t="s">
        <v>122</v>
      </c>
      <c r="C116" s="194">
        <v>71765.179999999993</v>
      </c>
      <c r="D116" s="195" t="s">
        <v>112</v>
      </c>
      <c r="E116" s="215"/>
    </row>
    <row r="117" spans="2:6" x14ac:dyDescent="0.2">
      <c r="B117" s="196" t="s">
        <v>146</v>
      </c>
      <c r="C117" s="197">
        <v>54721.097999999998</v>
      </c>
      <c r="D117" s="198" t="s">
        <v>112</v>
      </c>
    </row>
    <row r="118" spans="2:6" x14ac:dyDescent="0.2">
      <c r="B118" s="196" t="s">
        <v>128</v>
      </c>
      <c r="C118" s="197">
        <v>49021.195</v>
      </c>
      <c r="D118" s="198" t="s">
        <v>112</v>
      </c>
      <c r="E118" s="144"/>
    </row>
    <row r="119" spans="2:6" x14ac:dyDescent="0.2">
      <c r="B119" s="196" t="s">
        <v>113</v>
      </c>
      <c r="C119" s="197">
        <v>28553.43</v>
      </c>
      <c r="D119" s="198" t="s">
        <v>112</v>
      </c>
    </row>
    <row r="120" spans="2:6" x14ac:dyDescent="0.2">
      <c r="B120" s="196" t="s">
        <v>140</v>
      </c>
      <c r="C120" s="197">
        <v>20700.626</v>
      </c>
      <c r="D120" s="198" t="s">
        <v>112</v>
      </c>
    </row>
    <row r="121" spans="2:6" x14ac:dyDescent="0.2">
      <c r="B121" s="196" t="s">
        <v>119</v>
      </c>
      <c r="C121" s="197">
        <v>6501.86</v>
      </c>
      <c r="D121" s="198" t="s">
        <v>112</v>
      </c>
    </row>
    <row r="122" spans="2:6" x14ac:dyDescent="0.2">
      <c r="B122" s="196" t="s">
        <v>121</v>
      </c>
      <c r="C122" s="197">
        <v>6460.24</v>
      </c>
      <c r="D122" s="198" t="s">
        <v>112</v>
      </c>
    </row>
    <row r="123" spans="2:6" x14ac:dyDescent="0.2">
      <c r="B123" s="196" t="s">
        <v>116</v>
      </c>
      <c r="C123" s="197">
        <v>2237.38</v>
      </c>
      <c r="D123" s="198" t="s">
        <v>112</v>
      </c>
    </row>
    <row r="124" spans="2:6" x14ac:dyDescent="0.2">
      <c r="B124" s="196" t="s">
        <v>115</v>
      </c>
      <c r="C124" s="197">
        <v>2217.1799999999998</v>
      </c>
      <c r="D124" s="198" t="s">
        <v>112</v>
      </c>
    </row>
    <row r="125" spans="2:6" x14ac:dyDescent="0.2">
      <c r="B125" s="196" t="s">
        <v>139</v>
      </c>
      <c r="C125" s="197">
        <v>2213.2669999999998</v>
      </c>
      <c r="D125" s="198" t="s">
        <v>112</v>
      </c>
      <c r="E125" s="211"/>
    </row>
    <row r="126" spans="2:6" x14ac:dyDescent="0.2">
      <c r="B126" s="196" t="s">
        <v>117</v>
      </c>
      <c r="C126" s="197">
        <v>1288.01</v>
      </c>
      <c r="D126" s="198" t="s">
        <v>112</v>
      </c>
    </row>
    <row r="127" spans="2:6" x14ac:dyDescent="0.2">
      <c r="B127" s="196" t="s">
        <v>133</v>
      </c>
      <c r="C127" s="197">
        <v>1067.6590000000001</v>
      </c>
      <c r="D127" s="198" t="s">
        <v>112</v>
      </c>
    </row>
    <row r="128" spans="2:6" x14ac:dyDescent="0.2">
      <c r="B128" s="196" t="s">
        <v>125</v>
      </c>
      <c r="C128" s="197">
        <v>1006.18</v>
      </c>
      <c r="D128" s="198" t="s">
        <v>112</v>
      </c>
    </row>
    <row r="129" spans="2:5" x14ac:dyDescent="0.2">
      <c r="B129" s="196" t="s">
        <v>123</v>
      </c>
      <c r="C129" s="213">
        <v>613.55100000000004</v>
      </c>
      <c r="D129" s="198" t="s">
        <v>112</v>
      </c>
      <c r="E129" s="211"/>
    </row>
    <row r="130" spans="2:5" x14ac:dyDescent="0.2">
      <c r="B130" s="196" t="s">
        <v>118</v>
      </c>
      <c r="C130" s="213">
        <v>605.31299999999999</v>
      </c>
      <c r="D130" s="198" t="s">
        <v>112</v>
      </c>
      <c r="E130" s="211"/>
    </row>
    <row r="131" spans="2:5" x14ac:dyDescent="0.2">
      <c r="B131" s="196" t="s">
        <v>114</v>
      </c>
      <c r="C131" s="213">
        <v>577.53935000000001</v>
      </c>
      <c r="D131" s="198" t="s">
        <v>112</v>
      </c>
    </row>
    <row r="132" spans="2:5" x14ac:dyDescent="0.2">
      <c r="B132" s="196" t="s">
        <v>120</v>
      </c>
      <c r="C132" s="197">
        <v>461.97</v>
      </c>
      <c r="D132" s="198" t="s">
        <v>112</v>
      </c>
    </row>
    <row r="133" spans="2:5" x14ac:dyDescent="0.2">
      <c r="B133" s="196" t="s">
        <v>130</v>
      </c>
      <c r="C133" s="197">
        <v>455.43099999999998</v>
      </c>
      <c r="D133" s="198" t="s">
        <v>112</v>
      </c>
    </row>
    <row r="134" spans="2:5" x14ac:dyDescent="0.2">
      <c r="B134" s="196" t="s">
        <v>126</v>
      </c>
      <c r="C134" s="197">
        <v>441.49</v>
      </c>
      <c r="D134" s="198" t="s">
        <v>112</v>
      </c>
    </row>
    <row r="135" spans="2:5" x14ac:dyDescent="0.2">
      <c r="B135" s="196" t="s">
        <v>127</v>
      </c>
      <c r="C135" s="197">
        <v>245.57</v>
      </c>
      <c r="D135" s="198" t="s">
        <v>112</v>
      </c>
      <c r="E135" s="211"/>
    </row>
    <row r="136" spans="2:5" x14ac:dyDescent="0.2">
      <c r="B136" s="196" t="s">
        <v>135</v>
      </c>
      <c r="C136" s="197">
        <v>235.315</v>
      </c>
      <c r="D136" s="198" t="s">
        <v>112</v>
      </c>
      <c r="E136" s="211"/>
    </row>
    <row r="137" spans="2:5" x14ac:dyDescent="0.2">
      <c r="B137" s="196" t="s">
        <v>131</v>
      </c>
      <c r="C137" s="197">
        <v>215.55500000000001</v>
      </c>
      <c r="D137" s="198" t="s">
        <v>112</v>
      </c>
    </row>
    <row r="138" spans="2:5" x14ac:dyDescent="0.2">
      <c r="B138" s="196" t="s">
        <v>129</v>
      </c>
      <c r="C138" s="197">
        <v>200.9</v>
      </c>
      <c r="D138" s="198" t="s">
        <v>112</v>
      </c>
    </row>
    <row r="139" spans="2:5" x14ac:dyDescent="0.2">
      <c r="B139" s="196" t="s">
        <v>137</v>
      </c>
      <c r="C139" s="197">
        <v>194.32</v>
      </c>
      <c r="D139" s="198" t="s">
        <v>112</v>
      </c>
    </row>
    <row r="140" spans="2:5" x14ac:dyDescent="0.2">
      <c r="B140" s="196" t="s">
        <v>124</v>
      </c>
      <c r="C140" s="197">
        <v>151.292</v>
      </c>
      <c r="D140" s="198" t="s">
        <v>112</v>
      </c>
      <c r="E140" s="211"/>
    </row>
    <row r="141" spans="2:5" x14ac:dyDescent="0.2">
      <c r="B141" s="196" t="s">
        <v>132</v>
      </c>
      <c r="C141" s="197">
        <v>132.18</v>
      </c>
      <c r="D141" s="198" t="s">
        <v>112</v>
      </c>
      <c r="E141" s="211"/>
    </row>
    <row r="142" spans="2:5" x14ac:dyDescent="0.2">
      <c r="B142" s="196" t="s">
        <v>111</v>
      </c>
      <c r="C142" s="197">
        <v>117.8</v>
      </c>
      <c r="D142" s="198" t="s">
        <v>112</v>
      </c>
      <c r="E142" s="211"/>
    </row>
    <row r="143" spans="2:5" x14ac:dyDescent="0.2">
      <c r="B143" s="196" t="s">
        <v>145</v>
      </c>
      <c r="C143" s="197">
        <v>97.028000000000006</v>
      </c>
      <c r="D143" s="198" t="s">
        <v>112</v>
      </c>
    </row>
    <row r="144" spans="2:5" x14ac:dyDescent="0.2">
      <c r="B144" s="196" t="s">
        <v>138</v>
      </c>
      <c r="C144" s="197">
        <v>44.301000000000002</v>
      </c>
      <c r="D144" s="198" t="s">
        <v>112</v>
      </c>
    </row>
    <row r="145" spans="2:6" x14ac:dyDescent="0.2">
      <c r="B145" s="196" t="s">
        <v>134</v>
      </c>
      <c r="C145" s="197">
        <v>13.47</v>
      </c>
      <c r="D145" s="198" t="s">
        <v>112</v>
      </c>
    </row>
    <row r="146" spans="2:6" x14ac:dyDescent="0.2">
      <c r="B146" s="196" t="s">
        <v>141</v>
      </c>
      <c r="C146" s="197">
        <v>9.1199999999999992</v>
      </c>
      <c r="D146" s="198" t="s">
        <v>112</v>
      </c>
    </row>
    <row r="147" spans="2:6" x14ac:dyDescent="0.2">
      <c r="B147" s="199" t="s">
        <v>142</v>
      </c>
      <c r="C147" s="201">
        <f>SUM(C116:C146)</f>
        <v>252565.45034999994</v>
      </c>
    </row>
    <row r="148" spans="2:6" x14ac:dyDescent="0.2">
      <c r="C148" s="22"/>
    </row>
    <row r="150" spans="2:6" ht="15.75" thickBot="1" x14ac:dyDescent="0.25"/>
    <row r="151" spans="2:6" ht="15.75" thickBot="1" x14ac:dyDescent="0.25">
      <c r="B151" s="189" t="s">
        <v>148</v>
      </c>
    </row>
    <row r="152" spans="2:6" x14ac:dyDescent="0.2">
      <c r="B152" s="248" t="s">
        <v>108</v>
      </c>
      <c r="C152" s="251" t="s">
        <v>109</v>
      </c>
      <c r="D152" s="249" t="s">
        <v>110</v>
      </c>
    </row>
    <row r="153" spans="2:6" x14ac:dyDescent="0.2">
      <c r="B153" s="254" t="s">
        <v>128</v>
      </c>
      <c r="C153" s="257">
        <v>51079.338000000003</v>
      </c>
      <c r="D153" s="198" t="s">
        <v>112</v>
      </c>
    </row>
    <row r="154" spans="2:6" x14ac:dyDescent="0.2">
      <c r="B154" s="254" t="s">
        <v>140</v>
      </c>
      <c r="C154" s="257">
        <v>13704.072</v>
      </c>
      <c r="D154" s="198" t="s">
        <v>112</v>
      </c>
    </row>
    <row r="155" spans="2:6" x14ac:dyDescent="0.2">
      <c r="B155" s="254" t="s">
        <v>114</v>
      </c>
      <c r="C155" s="257">
        <v>10606.166999999999</v>
      </c>
      <c r="D155" s="198" t="s">
        <v>112</v>
      </c>
    </row>
    <row r="156" spans="2:6" x14ac:dyDescent="0.2">
      <c r="B156" s="254" t="s">
        <v>113</v>
      </c>
      <c r="C156" s="257">
        <v>8383.1769999999997</v>
      </c>
      <c r="D156" s="198" t="s">
        <v>112</v>
      </c>
    </row>
    <row r="157" spans="2:6" x14ac:dyDescent="0.2">
      <c r="B157" s="254" t="s">
        <v>146</v>
      </c>
      <c r="C157" s="257">
        <v>6241.3980000000001</v>
      </c>
      <c r="D157" s="198" t="s">
        <v>112</v>
      </c>
    </row>
    <row r="158" spans="2:6" x14ac:dyDescent="0.2">
      <c r="B158" s="254" t="s">
        <v>121</v>
      </c>
      <c r="C158" s="257">
        <v>5466.57</v>
      </c>
      <c r="D158" s="198" t="s">
        <v>112</v>
      </c>
      <c r="F158" s="22"/>
    </row>
    <row r="159" spans="2:6" x14ac:dyDescent="0.2">
      <c r="B159" s="254" t="s">
        <v>122</v>
      </c>
      <c r="C159" s="257">
        <v>3099.95</v>
      </c>
      <c r="D159" s="198" t="s">
        <v>112</v>
      </c>
      <c r="F159" s="22"/>
    </row>
    <row r="160" spans="2:6" x14ac:dyDescent="0.2">
      <c r="B160" s="254" t="s">
        <v>119</v>
      </c>
      <c r="C160" s="257">
        <v>2918.5630000000001</v>
      </c>
      <c r="D160" s="198" t="s">
        <v>112</v>
      </c>
    </row>
    <row r="161" spans="2:5" x14ac:dyDescent="0.2">
      <c r="B161" s="254" t="s">
        <v>116</v>
      </c>
      <c r="C161" s="257">
        <v>2495.77</v>
      </c>
      <c r="D161" s="198" t="s">
        <v>112</v>
      </c>
    </row>
    <row r="162" spans="2:5" x14ac:dyDescent="0.2">
      <c r="B162" s="254" t="s">
        <v>135</v>
      </c>
      <c r="C162" s="257">
        <v>1883.972</v>
      </c>
      <c r="D162" s="198" t="s">
        <v>112</v>
      </c>
    </row>
    <row r="163" spans="2:5" x14ac:dyDescent="0.2">
      <c r="B163" s="254" t="s">
        <v>117</v>
      </c>
      <c r="C163" s="257">
        <v>1701.4</v>
      </c>
      <c r="D163" s="198" t="s">
        <v>112</v>
      </c>
    </row>
    <row r="164" spans="2:5" x14ac:dyDescent="0.2">
      <c r="B164" s="254" t="s">
        <v>118</v>
      </c>
      <c r="C164" s="257">
        <v>1638.78</v>
      </c>
      <c r="D164" s="198" t="s">
        <v>112</v>
      </c>
    </row>
    <row r="165" spans="2:5" x14ac:dyDescent="0.2">
      <c r="B165" s="254" t="s">
        <v>115</v>
      </c>
      <c r="C165" s="257">
        <v>1525.2629999999999</v>
      </c>
      <c r="D165" s="198" t="s">
        <v>112</v>
      </c>
    </row>
    <row r="166" spans="2:5" x14ac:dyDescent="0.2">
      <c r="B166" s="254" t="s">
        <v>132</v>
      </c>
      <c r="C166" s="257">
        <v>1047.944</v>
      </c>
      <c r="D166" s="198" t="s">
        <v>112</v>
      </c>
    </row>
    <row r="167" spans="2:5" x14ac:dyDescent="0.2">
      <c r="B167" s="254" t="s">
        <v>125</v>
      </c>
      <c r="C167" s="256">
        <v>674.62300000000005</v>
      </c>
      <c r="D167" s="198" t="s">
        <v>112</v>
      </c>
    </row>
    <row r="168" spans="2:5" x14ac:dyDescent="0.2">
      <c r="B168" s="254" t="s">
        <v>126</v>
      </c>
      <c r="C168" s="256">
        <v>520.86900000000003</v>
      </c>
      <c r="D168" s="198" t="s">
        <v>112</v>
      </c>
    </row>
    <row r="169" spans="2:5" x14ac:dyDescent="0.2">
      <c r="B169" s="254" t="s">
        <v>129</v>
      </c>
      <c r="C169" s="256">
        <v>472.81</v>
      </c>
      <c r="D169" s="198" t="s">
        <v>112</v>
      </c>
    </row>
    <row r="170" spans="2:5" x14ac:dyDescent="0.2">
      <c r="B170" s="254" t="s">
        <v>120</v>
      </c>
      <c r="C170" s="256">
        <v>469.76799999999997</v>
      </c>
      <c r="D170" s="198" t="s">
        <v>112</v>
      </c>
    </row>
    <row r="171" spans="2:5" x14ac:dyDescent="0.2">
      <c r="B171" s="254" t="s">
        <v>133</v>
      </c>
      <c r="C171" s="256">
        <v>459.3</v>
      </c>
      <c r="D171" s="198" t="s">
        <v>112</v>
      </c>
    </row>
    <row r="172" spans="2:5" x14ac:dyDescent="0.2">
      <c r="B172" s="254" t="s">
        <v>124</v>
      </c>
      <c r="C172" s="256">
        <v>401.68299999999999</v>
      </c>
      <c r="D172" s="198" t="s">
        <v>112</v>
      </c>
    </row>
    <row r="173" spans="2:5" x14ac:dyDescent="0.2">
      <c r="B173" s="254" t="s">
        <v>127</v>
      </c>
      <c r="C173" s="256">
        <v>350.053</v>
      </c>
      <c r="D173" s="198" t="s">
        <v>112</v>
      </c>
    </row>
    <row r="174" spans="2:5" x14ac:dyDescent="0.2">
      <c r="B174" s="254" t="s">
        <v>131</v>
      </c>
      <c r="C174" s="256">
        <v>281.60000000000002</v>
      </c>
      <c r="D174" s="198" t="s">
        <v>112</v>
      </c>
    </row>
    <row r="175" spans="2:5" x14ac:dyDescent="0.2">
      <c r="B175" s="254" t="s">
        <v>138</v>
      </c>
      <c r="C175" s="256">
        <v>289</v>
      </c>
      <c r="D175" s="198" t="s">
        <v>112</v>
      </c>
      <c r="E175"/>
    </row>
    <row r="176" spans="2:5" x14ac:dyDescent="0.2">
      <c r="B176" s="254" t="s">
        <v>123</v>
      </c>
      <c r="C176" s="256">
        <v>191.48699999999999</v>
      </c>
      <c r="D176" s="198" t="s">
        <v>112</v>
      </c>
    </row>
    <row r="177" spans="2:4" x14ac:dyDescent="0.2">
      <c r="B177" s="254" t="s">
        <v>130</v>
      </c>
      <c r="C177" s="256">
        <v>154.03899999999999</v>
      </c>
      <c r="D177" s="198" t="s">
        <v>112</v>
      </c>
    </row>
    <row r="178" spans="2:4" x14ac:dyDescent="0.2">
      <c r="B178" s="254" t="s">
        <v>111</v>
      </c>
      <c r="C178" s="256">
        <v>116.128</v>
      </c>
      <c r="D178" s="198" t="s">
        <v>112</v>
      </c>
    </row>
    <row r="179" spans="2:4" x14ac:dyDescent="0.2">
      <c r="B179" s="254" t="s">
        <v>136</v>
      </c>
      <c r="C179" s="256">
        <v>107.56</v>
      </c>
      <c r="D179" s="198" t="s">
        <v>112</v>
      </c>
    </row>
    <row r="180" spans="2:4" x14ac:dyDescent="0.2">
      <c r="B180" s="254" t="s">
        <v>145</v>
      </c>
      <c r="C180" s="256">
        <v>81.98</v>
      </c>
      <c r="D180" s="198" t="s">
        <v>112</v>
      </c>
    </row>
    <row r="181" spans="2:4" x14ac:dyDescent="0.2">
      <c r="B181" s="254" t="s">
        <v>137</v>
      </c>
      <c r="C181" s="256">
        <v>72.92</v>
      </c>
      <c r="D181" s="198" t="s">
        <v>112</v>
      </c>
    </row>
    <row r="182" spans="2:4" x14ac:dyDescent="0.2">
      <c r="B182" s="255" t="s">
        <v>134</v>
      </c>
      <c r="C182" s="258">
        <v>34.74</v>
      </c>
      <c r="D182" s="198" t="s">
        <v>112</v>
      </c>
    </row>
    <row r="183" spans="2:4" x14ac:dyDescent="0.2">
      <c r="B183" s="254" t="s">
        <v>141</v>
      </c>
      <c r="C183" s="256">
        <v>13.34</v>
      </c>
      <c r="D183" s="198" t="s">
        <v>112</v>
      </c>
    </row>
    <row r="184" spans="2:4" x14ac:dyDescent="0.2">
      <c r="B184" s="254" t="s">
        <v>139</v>
      </c>
      <c r="C184" s="256">
        <v>4.5439999999999996</v>
      </c>
      <c r="D184" s="198" t="s">
        <v>112</v>
      </c>
    </row>
    <row r="185" spans="2:4" x14ac:dyDescent="0.2">
      <c r="B185" s="199" t="s">
        <v>142</v>
      </c>
      <c r="C185" s="201">
        <f>SUM(C153:C184)</f>
        <v>116488.808</v>
      </c>
    </row>
    <row r="193" spans="2:6" x14ac:dyDescent="0.2">
      <c r="B193" s="203"/>
      <c r="C193" s="202"/>
      <c r="D193" s="204"/>
    </row>
    <row r="196" spans="2:6" ht="15.75" thickBot="1" x14ac:dyDescent="0.25"/>
    <row r="197" spans="2:6" ht="15.75" thickBot="1" x14ac:dyDescent="0.25">
      <c r="B197" s="189" t="s">
        <v>149</v>
      </c>
    </row>
    <row r="198" spans="2:6" x14ac:dyDescent="0.2">
      <c r="B198" s="248" t="s">
        <v>108</v>
      </c>
      <c r="C198" s="221" t="s">
        <v>109</v>
      </c>
      <c r="D198" s="249" t="s">
        <v>110</v>
      </c>
    </row>
    <row r="199" spans="2:6" x14ac:dyDescent="0.2">
      <c r="B199" s="273" t="s">
        <v>131</v>
      </c>
      <c r="C199" s="274">
        <v>132329.671</v>
      </c>
      <c r="D199" s="198" t="s">
        <v>112</v>
      </c>
    </row>
    <row r="200" spans="2:6" x14ac:dyDescent="0.2">
      <c r="B200" s="273" t="s">
        <v>113</v>
      </c>
      <c r="C200" s="274">
        <v>11794.89</v>
      </c>
      <c r="D200" s="198" t="s">
        <v>112</v>
      </c>
      <c r="F200" s="22"/>
    </row>
    <row r="201" spans="2:6" x14ac:dyDescent="0.2">
      <c r="B201" s="273" t="s">
        <v>114</v>
      </c>
      <c r="C201" s="274">
        <v>10898.213</v>
      </c>
      <c r="D201" s="198" t="s">
        <v>112</v>
      </c>
    </row>
    <row r="202" spans="2:6" x14ac:dyDescent="0.2">
      <c r="B202" s="273" t="s">
        <v>128</v>
      </c>
      <c r="C202" s="274">
        <v>9014.1290000000008</v>
      </c>
      <c r="D202" s="198" t="s">
        <v>112</v>
      </c>
    </row>
    <row r="203" spans="2:6" x14ac:dyDescent="0.2">
      <c r="B203" s="273" t="s">
        <v>119</v>
      </c>
      <c r="C203" s="274">
        <v>4295.6239999999998</v>
      </c>
      <c r="D203" s="198" t="s">
        <v>112</v>
      </c>
    </row>
    <row r="204" spans="2:6" x14ac:dyDescent="0.2">
      <c r="B204" s="273" t="s">
        <v>135</v>
      </c>
      <c r="C204" s="274">
        <v>2325.1</v>
      </c>
      <c r="D204" s="198" t="s">
        <v>112</v>
      </c>
    </row>
    <row r="205" spans="2:6" x14ac:dyDescent="0.2">
      <c r="B205" s="273" t="s">
        <v>116</v>
      </c>
      <c r="C205" s="274">
        <v>2286.752</v>
      </c>
      <c r="D205" s="198" t="s">
        <v>112</v>
      </c>
    </row>
    <row r="206" spans="2:6" x14ac:dyDescent="0.2">
      <c r="B206" s="273" t="s">
        <v>121</v>
      </c>
      <c r="C206" s="274">
        <v>2239.194</v>
      </c>
      <c r="D206" s="198" t="s">
        <v>112</v>
      </c>
    </row>
    <row r="207" spans="2:6" x14ac:dyDescent="0.2">
      <c r="B207" s="273" t="s">
        <v>117</v>
      </c>
      <c r="C207" s="274">
        <v>1929.288</v>
      </c>
      <c r="D207" s="198" t="s">
        <v>112</v>
      </c>
    </row>
    <row r="208" spans="2:6" x14ac:dyDescent="0.2">
      <c r="B208" s="273" t="s">
        <v>115</v>
      </c>
      <c r="C208" s="274">
        <v>1873.538</v>
      </c>
      <c r="D208" s="198" t="s">
        <v>112</v>
      </c>
    </row>
    <row r="209" spans="2:4" x14ac:dyDescent="0.2">
      <c r="B209" s="273" t="s">
        <v>125</v>
      </c>
      <c r="C209" s="273">
        <v>857.97</v>
      </c>
      <c r="D209" s="198" t="s">
        <v>112</v>
      </c>
    </row>
    <row r="210" spans="2:4" x14ac:dyDescent="0.2">
      <c r="B210" s="273" t="s">
        <v>122</v>
      </c>
      <c r="C210" s="273">
        <v>642.64499999999998</v>
      </c>
      <c r="D210" s="198" t="s">
        <v>112</v>
      </c>
    </row>
    <row r="211" spans="2:4" x14ac:dyDescent="0.2">
      <c r="B211" s="273" t="s">
        <v>129</v>
      </c>
      <c r="C211" s="273">
        <v>636.46</v>
      </c>
      <c r="D211" s="198" t="s">
        <v>112</v>
      </c>
    </row>
    <row r="212" spans="2:4" x14ac:dyDescent="0.2">
      <c r="B212" s="273" t="s">
        <v>126</v>
      </c>
      <c r="C212" s="273">
        <v>584.22299999999996</v>
      </c>
      <c r="D212" s="198" t="s">
        <v>112</v>
      </c>
    </row>
    <row r="213" spans="2:4" x14ac:dyDescent="0.2">
      <c r="B213" s="273" t="s">
        <v>120</v>
      </c>
      <c r="C213" s="273">
        <v>570.58000000000004</v>
      </c>
      <c r="D213" s="198" t="s">
        <v>112</v>
      </c>
    </row>
    <row r="214" spans="2:4" x14ac:dyDescent="0.2">
      <c r="B214" s="273" t="s">
        <v>137</v>
      </c>
      <c r="C214" s="273">
        <v>472.28</v>
      </c>
      <c r="D214" s="198" t="s">
        <v>112</v>
      </c>
    </row>
    <row r="215" spans="2:4" x14ac:dyDescent="0.2">
      <c r="B215" s="273" t="s">
        <v>127</v>
      </c>
      <c r="C215" s="273">
        <v>468.57</v>
      </c>
      <c r="D215" s="198" t="s">
        <v>112</v>
      </c>
    </row>
    <row r="216" spans="2:4" x14ac:dyDescent="0.2">
      <c r="B216" s="273" t="s">
        <v>133</v>
      </c>
      <c r="C216" s="273">
        <v>399.5</v>
      </c>
      <c r="D216" s="198" t="s">
        <v>112</v>
      </c>
    </row>
    <row r="217" spans="2:4" x14ac:dyDescent="0.2">
      <c r="B217" s="273" t="s">
        <v>118</v>
      </c>
      <c r="C217" s="273">
        <v>369.96600000000001</v>
      </c>
      <c r="D217" s="198" t="s">
        <v>112</v>
      </c>
    </row>
    <row r="218" spans="2:4" x14ac:dyDescent="0.2">
      <c r="B218" s="273" t="s">
        <v>111</v>
      </c>
      <c r="C218" s="273">
        <v>263.45999999999998</v>
      </c>
      <c r="D218" s="198" t="s">
        <v>112</v>
      </c>
    </row>
    <row r="219" spans="2:4" x14ac:dyDescent="0.2">
      <c r="B219" s="273" t="s">
        <v>132</v>
      </c>
      <c r="C219" s="273">
        <v>257.65300000000002</v>
      </c>
      <c r="D219" s="198" t="s">
        <v>112</v>
      </c>
    </row>
    <row r="220" spans="2:4" x14ac:dyDescent="0.2">
      <c r="B220" s="273" t="s">
        <v>130</v>
      </c>
      <c r="C220" s="273">
        <v>245.96</v>
      </c>
      <c r="D220" s="198" t="s">
        <v>112</v>
      </c>
    </row>
    <row r="221" spans="2:4" x14ac:dyDescent="0.2">
      <c r="B221" s="273" t="s">
        <v>140</v>
      </c>
      <c r="C221" s="273">
        <v>233.86</v>
      </c>
      <c r="D221" s="198" t="s">
        <v>112</v>
      </c>
    </row>
    <row r="222" spans="2:4" s="151" customFormat="1" ht="12.75" x14ac:dyDescent="0.15">
      <c r="B222" s="252" t="s">
        <v>138</v>
      </c>
      <c r="C222" s="252">
        <v>214.815</v>
      </c>
      <c r="D222" s="253" t="s">
        <v>112</v>
      </c>
    </row>
    <row r="223" spans="2:4" x14ac:dyDescent="0.2">
      <c r="B223" s="273" t="s">
        <v>123</v>
      </c>
      <c r="C223" s="273">
        <v>210.96799999999999</v>
      </c>
      <c r="D223" s="198" t="s">
        <v>112</v>
      </c>
    </row>
    <row r="224" spans="2:4" x14ac:dyDescent="0.2">
      <c r="B224" s="273" t="s">
        <v>124</v>
      </c>
      <c r="C224" s="273">
        <v>91.192999999999998</v>
      </c>
      <c r="D224" s="198" t="s">
        <v>112</v>
      </c>
    </row>
    <row r="225" spans="2:6" s="276" customFormat="1" x14ac:dyDescent="0.2">
      <c r="B225" s="273" t="s">
        <v>139</v>
      </c>
      <c r="C225" s="273">
        <v>57.6</v>
      </c>
      <c r="D225" s="198" t="s">
        <v>112</v>
      </c>
    </row>
    <row r="226" spans="2:6" x14ac:dyDescent="0.2">
      <c r="B226" s="273" t="s">
        <v>134</v>
      </c>
      <c r="C226" s="273">
        <v>19.239999999999998</v>
      </c>
      <c r="D226" s="198" t="s">
        <v>112</v>
      </c>
    </row>
    <row r="227" spans="2:6" x14ac:dyDescent="0.2">
      <c r="B227" s="199" t="s">
        <v>142</v>
      </c>
      <c r="C227" s="216">
        <f>SUM(C199:C226)</f>
        <v>185583.34199999992</v>
      </c>
      <c r="D227" s="276"/>
    </row>
    <row r="230" spans="2:6" ht="15.75" thickBot="1" x14ac:dyDescent="0.25"/>
    <row r="231" spans="2:6" ht="15.75" thickBot="1" x14ac:dyDescent="0.25">
      <c r="B231" s="206" t="s">
        <v>150</v>
      </c>
    </row>
    <row r="232" spans="2:6" x14ac:dyDescent="0.2">
      <c r="B232" s="248" t="s">
        <v>108</v>
      </c>
      <c r="C232" s="221" t="s">
        <v>109</v>
      </c>
      <c r="D232" s="249" t="s">
        <v>110</v>
      </c>
    </row>
    <row r="233" spans="2:6" x14ac:dyDescent="0.2">
      <c r="B233" s="273" t="s">
        <v>111</v>
      </c>
      <c r="C233" s="274">
        <v>335919.35499999998</v>
      </c>
      <c r="D233" s="198" t="s">
        <v>112</v>
      </c>
    </row>
    <row r="234" spans="2:6" x14ac:dyDescent="0.2">
      <c r="B234" s="273" t="s">
        <v>133</v>
      </c>
      <c r="C234" s="274">
        <v>18707.201000000001</v>
      </c>
      <c r="D234" s="198" t="s">
        <v>112</v>
      </c>
      <c r="E234" s="22"/>
    </row>
    <row r="235" spans="2:6" x14ac:dyDescent="0.2">
      <c r="B235" s="273" t="s">
        <v>128</v>
      </c>
      <c r="C235" s="274">
        <v>17311.21</v>
      </c>
      <c r="D235" s="198" t="s">
        <v>112</v>
      </c>
      <c r="E235" s="151"/>
    </row>
    <row r="236" spans="2:6" x14ac:dyDescent="0.2">
      <c r="B236" s="273" t="s">
        <v>113</v>
      </c>
      <c r="C236" s="274">
        <v>14403.619000000001</v>
      </c>
      <c r="D236" s="198" t="s">
        <v>112</v>
      </c>
      <c r="E236" s="151"/>
    </row>
    <row r="237" spans="2:6" x14ac:dyDescent="0.2">
      <c r="B237" s="273" t="s">
        <v>116</v>
      </c>
      <c r="C237" s="274">
        <v>40900.44</v>
      </c>
      <c r="D237" s="198" t="s">
        <v>112</v>
      </c>
      <c r="E237" s="280"/>
      <c r="F237" s="22"/>
    </row>
    <row r="238" spans="2:6" x14ac:dyDescent="0.2">
      <c r="B238" s="273" t="s">
        <v>119</v>
      </c>
      <c r="C238" s="274">
        <v>3440.5459999999998</v>
      </c>
      <c r="D238" s="198" t="s">
        <v>112</v>
      </c>
      <c r="E238" s="151"/>
    </row>
    <row r="239" spans="2:6" x14ac:dyDescent="0.2">
      <c r="B239" s="273" t="s">
        <v>115</v>
      </c>
      <c r="C239" s="274">
        <v>2559.1689999999999</v>
      </c>
      <c r="D239" s="198" t="s">
        <v>112</v>
      </c>
      <c r="E239" s="151"/>
    </row>
    <row r="240" spans="2:6" x14ac:dyDescent="0.2">
      <c r="B240" s="273" t="s">
        <v>121</v>
      </c>
      <c r="C240" s="274">
        <v>2179.1869999999999</v>
      </c>
      <c r="D240" s="198" t="s">
        <v>112</v>
      </c>
    </row>
    <row r="241" spans="2:4" x14ac:dyDescent="0.2">
      <c r="B241" s="273" t="s">
        <v>117</v>
      </c>
      <c r="C241" s="274">
        <v>1074.02</v>
      </c>
      <c r="D241" s="198" t="s">
        <v>112</v>
      </c>
    </row>
    <row r="242" spans="2:4" x14ac:dyDescent="0.2">
      <c r="B242" s="273" t="s">
        <v>114</v>
      </c>
      <c r="C242" s="273">
        <v>872.76199999999994</v>
      </c>
      <c r="D242" s="198" t="s">
        <v>112</v>
      </c>
    </row>
    <row r="243" spans="2:4" x14ac:dyDescent="0.2">
      <c r="B243" s="273" t="s">
        <v>125</v>
      </c>
      <c r="C243" s="273">
        <v>673.66</v>
      </c>
      <c r="D243" s="198" t="s">
        <v>112</v>
      </c>
    </row>
    <row r="244" spans="2:4" x14ac:dyDescent="0.2">
      <c r="B244" s="273" t="s">
        <v>132</v>
      </c>
      <c r="C244" s="273">
        <v>647.80999999999995</v>
      </c>
      <c r="D244" s="198" t="s">
        <v>112</v>
      </c>
    </row>
    <row r="245" spans="2:4" x14ac:dyDescent="0.2">
      <c r="B245" s="273" t="s">
        <v>129</v>
      </c>
      <c r="C245" s="273">
        <v>513.69000000000005</v>
      </c>
      <c r="D245" s="198" t="s">
        <v>112</v>
      </c>
    </row>
    <row r="246" spans="2:4" x14ac:dyDescent="0.2">
      <c r="B246" s="273" t="s">
        <v>135</v>
      </c>
      <c r="C246" s="273">
        <v>439.60899999999998</v>
      </c>
      <c r="D246" s="198" t="s">
        <v>112</v>
      </c>
    </row>
    <row r="247" spans="2:4" x14ac:dyDescent="0.2">
      <c r="B247" s="273" t="s">
        <v>127</v>
      </c>
      <c r="C247" s="273">
        <v>365.8</v>
      </c>
      <c r="D247" s="198" t="s">
        <v>112</v>
      </c>
    </row>
    <row r="248" spans="2:4" x14ac:dyDescent="0.2">
      <c r="B248" s="273" t="s">
        <v>131</v>
      </c>
      <c r="C248" s="273">
        <v>312.55</v>
      </c>
      <c r="D248" s="198" t="s">
        <v>112</v>
      </c>
    </row>
    <row r="249" spans="2:4" x14ac:dyDescent="0.2">
      <c r="B249" s="212" t="s">
        <v>126</v>
      </c>
      <c r="C249" s="273">
        <v>288.28500000000003</v>
      </c>
      <c r="D249" s="198" t="s">
        <v>112</v>
      </c>
    </row>
    <row r="250" spans="2:4" x14ac:dyDescent="0.2">
      <c r="B250" s="273" t="s">
        <v>130</v>
      </c>
      <c r="C250" s="273">
        <v>230.92500000000001</v>
      </c>
      <c r="D250" s="198" t="s">
        <v>112</v>
      </c>
    </row>
    <row r="251" spans="2:4" x14ac:dyDescent="0.2">
      <c r="B251" s="273" t="s">
        <v>124</v>
      </c>
      <c r="C251" s="273">
        <v>184.76</v>
      </c>
      <c r="D251" s="198" t="s">
        <v>112</v>
      </c>
    </row>
    <row r="252" spans="2:4" x14ac:dyDescent="0.2">
      <c r="B252" s="273" t="s">
        <v>138</v>
      </c>
      <c r="C252" s="273">
        <v>118.23</v>
      </c>
      <c r="D252" s="198" t="s">
        <v>112</v>
      </c>
    </row>
    <row r="253" spans="2:4" x14ac:dyDescent="0.2">
      <c r="B253" s="273" t="s">
        <v>122</v>
      </c>
      <c r="C253" s="273">
        <v>109.435</v>
      </c>
      <c r="D253" s="198" t="s">
        <v>112</v>
      </c>
    </row>
    <row r="254" spans="2:4" x14ac:dyDescent="0.2">
      <c r="B254" s="273" t="s">
        <v>118</v>
      </c>
      <c r="C254" s="273">
        <v>80.930999999999997</v>
      </c>
      <c r="D254" s="198" t="s">
        <v>112</v>
      </c>
    </row>
    <row r="255" spans="2:4" x14ac:dyDescent="0.2">
      <c r="B255" s="273" t="s">
        <v>120</v>
      </c>
      <c r="C255" s="273">
        <v>74.897999999999996</v>
      </c>
      <c r="D255" s="198" t="s">
        <v>112</v>
      </c>
    </row>
    <row r="256" spans="2:4" x14ac:dyDescent="0.2">
      <c r="B256" s="273" t="s">
        <v>140</v>
      </c>
      <c r="C256" s="273">
        <v>69.680000000000007</v>
      </c>
      <c r="D256" s="198" t="s">
        <v>112</v>
      </c>
    </row>
    <row r="257" spans="2:4" x14ac:dyDescent="0.2">
      <c r="B257" s="273" t="s">
        <v>139</v>
      </c>
      <c r="C257" s="273">
        <v>65.02</v>
      </c>
      <c r="D257" s="198" t="s">
        <v>112</v>
      </c>
    </row>
    <row r="258" spans="2:4" x14ac:dyDescent="0.2">
      <c r="B258" s="273" t="s">
        <v>136</v>
      </c>
      <c r="C258" s="273">
        <v>62.09</v>
      </c>
      <c r="D258" s="198" t="s">
        <v>112</v>
      </c>
    </row>
    <row r="259" spans="2:4" x14ac:dyDescent="0.2">
      <c r="B259" s="273" t="s">
        <v>123</v>
      </c>
      <c r="C259" s="273">
        <v>56.02</v>
      </c>
      <c r="D259" s="198" t="s">
        <v>112</v>
      </c>
    </row>
    <row r="260" spans="2:4" x14ac:dyDescent="0.2">
      <c r="B260" s="273" t="s">
        <v>137</v>
      </c>
      <c r="C260" s="273">
        <v>41.49</v>
      </c>
      <c r="D260" s="198" t="s">
        <v>112</v>
      </c>
    </row>
    <row r="261" spans="2:4" x14ac:dyDescent="0.2">
      <c r="B261" s="273" t="s">
        <v>134</v>
      </c>
      <c r="C261" s="273">
        <v>6.54</v>
      </c>
      <c r="D261" s="198" t="s">
        <v>112</v>
      </c>
    </row>
    <row r="262" spans="2:4" x14ac:dyDescent="0.2">
      <c r="B262" s="268" t="s">
        <v>142</v>
      </c>
      <c r="C262" s="233">
        <f>SUM(C233:C261)</f>
        <v>441708.93199999986</v>
      </c>
    </row>
    <row r="265" spans="2:4" ht="15.75" thickBot="1" x14ac:dyDescent="0.25"/>
    <row r="266" spans="2:4" ht="15.75" thickBot="1" x14ac:dyDescent="0.25">
      <c r="B266" s="206" t="s">
        <v>196</v>
      </c>
      <c r="C266" s="276"/>
      <c r="D266" s="276"/>
    </row>
    <row r="267" spans="2:4" x14ac:dyDescent="0.2">
      <c r="B267" s="248" t="s">
        <v>108</v>
      </c>
      <c r="C267" s="221" t="s">
        <v>109</v>
      </c>
      <c r="D267" s="249" t="s">
        <v>110</v>
      </c>
    </row>
    <row r="268" spans="2:4" x14ac:dyDescent="0.2">
      <c r="B268" s="273" t="s">
        <v>113</v>
      </c>
      <c r="C268" s="274">
        <v>2226.96</v>
      </c>
      <c r="D268" s="198" t="s">
        <v>112</v>
      </c>
    </row>
    <row r="269" spans="2:4" x14ac:dyDescent="0.2">
      <c r="B269" s="273" t="s">
        <v>121</v>
      </c>
      <c r="C269" s="274">
        <v>411.73</v>
      </c>
      <c r="D269" s="198" t="s">
        <v>112</v>
      </c>
    </row>
    <row r="270" spans="2:4" x14ac:dyDescent="0.2">
      <c r="B270" s="273" t="s">
        <v>125</v>
      </c>
      <c r="C270" s="274">
        <v>276.56</v>
      </c>
      <c r="D270" s="198" t="s">
        <v>112</v>
      </c>
    </row>
    <row r="271" spans="2:4" x14ac:dyDescent="0.2">
      <c r="B271" s="273" t="s">
        <v>114</v>
      </c>
      <c r="C271" s="274">
        <v>275.351</v>
      </c>
      <c r="D271" s="198" t="s">
        <v>112</v>
      </c>
    </row>
    <row r="272" spans="2:4" x14ac:dyDescent="0.2">
      <c r="B272" s="273" t="s">
        <v>116</v>
      </c>
      <c r="C272" s="274">
        <v>133.47</v>
      </c>
      <c r="D272" s="198" t="s">
        <v>112</v>
      </c>
    </row>
    <row r="273" spans="2:4" x14ac:dyDescent="0.2">
      <c r="B273" s="273" t="s">
        <v>119</v>
      </c>
      <c r="C273" s="274">
        <v>106.34</v>
      </c>
      <c r="D273" s="198" t="s">
        <v>112</v>
      </c>
    </row>
    <row r="274" spans="2:4" x14ac:dyDescent="0.2">
      <c r="B274" s="273" t="s">
        <v>120</v>
      </c>
      <c r="C274" s="274">
        <v>64.069999999999993</v>
      </c>
      <c r="D274" s="198" t="s">
        <v>112</v>
      </c>
    </row>
    <row r="275" spans="2:4" x14ac:dyDescent="0.2">
      <c r="B275" s="273" t="s">
        <v>135</v>
      </c>
      <c r="C275" s="274">
        <v>60.43</v>
      </c>
      <c r="D275" s="198" t="s">
        <v>112</v>
      </c>
    </row>
    <row r="276" spans="2:4" x14ac:dyDescent="0.2">
      <c r="B276" s="273" t="s">
        <v>133</v>
      </c>
      <c r="C276" s="274">
        <v>56.42</v>
      </c>
      <c r="D276" s="198" t="s">
        <v>112</v>
      </c>
    </row>
    <row r="277" spans="2:4" x14ac:dyDescent="0.2">
      <c r="B277" s="273" t="s">
        <v>128</v>
      </c>
      <c r="C277" s="273">
        <v>47.62</v>
      </c>
      <c r="D277" s="198" t="s">
        <v>112</v>
      </c>
    </row>
    <row r="278" spans="2:4" x14ac:dyDescent="0.2">
      <c r="B278" s="273" t="s">
        <v>117</v>
      </c>
      <c r="C278" s="273">
        <v>45.78</v>
      </c>
      <c r="D278" s="198" t="s">
        <v>112</v>
      </c>
    </row>
    <row r="279" spans="2:4" x14ac:dyDescent="0.2">
      <c r="B279" s="273" t="s">
        <v>124</v>
      </c>
      <c r="C279" s="273">
        <v>44.01</v>
      </c>
      <c r="D279" s="198" t="s">
        <v>112</v>
      </c>
    </row>
    <row r="280" spans="2:4" x14ac:dyDescent="0.2">
      <c r="B280" s="273" t="s">
        <v>127</v>
      </c>
      <c r="C280" s="273">
        <v>42.77</v>
      </c>
      <c r="D280" s="198" t="s">
        <v>112</v>
      </c>
    </row>
    <row r="281" spans="2:4" x14ac:dyDescent="0.2">
      <c r="B281" s="273" t="s">
        <v>126</v>
      </c>
      <c r="C281" s="273">
        <v>40.92</v>
      </c>
      <c r="D281" s="198" t="s">
        <v>112</v>
      </c>
    </row>
    <row r="282" spans="2:4" x14ac:dyDescent="0.2">
      <c r="B282" s="273" t="s">
        <v>129</v>
      </c>
      <c r="C282" s="273">
        <v>37.96</v>
      </c>
      <c r="D282" s="198" t="s">
        <v>112</v>
      </c>
    </row>
    <row r="283" spans="2:4" x14ac:dyDescent="0.2">
      <c r="B283" s="273" t="s">
        <v>111</v>
      </c>
      <c r="C283" s="273">
        <v>8.1300000000000008</v>
      </c>
      <c r="D283" s="198" t="s">
        <v>112</v>
      </c>
    </row>
    <row r="284" spans="2:4" x14ac:dyDescent="0.2">
      <c r="B284" s="212" t="s">
        <v>134</v>
      </c>
      <c r="C284" s="273">
        <v>7.94</v>
      </c>
      <c r="D284" s="198" t="s">
        <v>112</v>
      </c>
    </row>
    <row r="285" spans="2:4" x14ac:dyDescent="0.2">
      <c r="B285" s="273" t="s">
        <v>122</v>
      </c>
      <c r="C285" s="273">
        <v>1.1200000000000001</v>
      </c>
      <c r="D285" s="198" t="s">
        <v>112</v>
      </c>
    </row>
    <row r="286" spans="2:4" x14ac:dyDescent="0.2">
      <c r="B286" s="273" t="s">
        <v>132</v>
      </c>
      <c r="C286" s="273">
        <v>0.52500000000000002</v>
      </c>
      <c r="D286" s="198" t="s">
        <v>112</v>
      </c>
    </row>
    <row r="287" spans="2:4" x14ac:dyDescent="0.2">
      <c r="B287" s="268" t="s">
        <v>142</v>
      </c>
      <c r="C287" s="233">
        <f>SUM(C268:C286)</f>
        <v>3888.1060000000007</v>
      </c>
      <c r="D287" s="276"/>
    </row>
    <row r="290" spans="2:5" ht="15.75" thickBot="1" x14ac:dyDescent="0.25"/>
    <row r="291" spans="2:5" ht="15.75" thickBot="1" x14ac:dyDescent="0.25">
      <c r="B291" s="206" t="s">
        <v>199</v>
      </c>
      <c r="C291" s="297"/>
      <c r="D291" s="297"/>
    </row>
    <row r="292" spans="2:5" x14ac:dyDescent="0.2">
      <c r="B292" s="248" t="s">
        <v>108</v>
      </c>
      <c r="C292" s="221" t="s">
        <v>109</v>
      </c>
      <c r="D292" s="295" t="s">
        <v>110</v>
      </c>
    </row>
    <row r="293" spans="2:5" x14ac:dyDescent="0.2">
      <c r="B293" s="303" t="s">
        <v>139</v>
      </c>
      <c r="C293" s="304">
        <v>183957.96</v>
      </c>
      <c r="D293" s="296" t="s">
        <v>112</v>
      </c>
    </row>
    <row r="294" spans="2:5" x14ac:dyDescent="0.2">
      <c r="B294" s="303" t="s">
        <v>119</v>
      </c>
      <c r="C294" s="304">
        <v>139434.038</v>
      </c>
      <c r="D294" s="296" t="s">
        <v>112</v>
      </c>
    </row>
    <row r="295" spans="2:5" x14ac:dyDescent="0.2">
      <c r="B295" s="303" t="s">
        <v>122</v>
      </c>
      <c r="C295" s="304">
        <v>9672.5750000000007</v>
      </c>
      <c r="D295" s="296" t="s">
        <v>112</v>
      </c>
    </row>
    <row r="296" spans="2:5" x14ac:dyDescent="0.2">
      <c r="B296" s="303" t="s">
        <v>128</v>
      </c>
      <c r="C296" s="304">
        <v>9207.8770000000004</v>
      </c>
      <c r="D296" s="296" t="s">
        <v>112</v>
      </c>
    </row>
    <row r="297" spans="2:5" x14ac:dyDescent="0.2">
      <c r="B297" s="303" t="s">
        <v>133</v>
      </c>
      <c r="C297" s="304">
        <v>9044.5849999999991</v>
      </c>
      <c r="D297" s="296" t="s">
        <v>112</v>
      </c>
    </row>
    <row r="298" spans="2:5" x14ac:dyDescent="0.2">
      <c r="B298" s="303" t="s">
        <v>131</v>
      </c>
      <c r="C298" s="304">
        <v>2145.2339999999999</v>
      </c>
      <c r="D298" s="296" t="s">
        <v>112</v>
      </c>
    </row>
    <row r="299" spans="2:5" x14ac:dyDescent="0.2">
      <c r="B299" s="303" t="s">
        <v>114</v>
      </c>
      <c r="C299" s="303">
        <v>503.77</v>
      </c>
      <c r="D299" s="296" t="s">
        <v>112</v>
      </c>
      <c r="E299"/>
    </row>
    <row r="300" spans="2:5" x14ac:dyDescent="0.2">
      <c r="B300" s="303" t="s">
        <v>146</v>
      </c>
      <c r="C300" s="303">
        <v>433.4</v>
      </c>
      <c r="D300" s="296" t="s">
        <v>112</v>
      </c>
    </row>
    <row r="301" spans="2:5" x14ac:dyDescent="0.2">
      <c r="B301" s="303" t="s">
        <v>113</v>
      </c>
      <c r="C301" s="303">
        <v>376.96</v>
      </c>
      <c r="D301" s="296" t="s">
        <v>112</v>
      </c>
    </row>
    <row r="302" spans="2:5" x14ac:dyDescent="0.2">
      <c r="B302" s="303" t="s">
        <v>125</v>
      </c>
      <c r="C302" s="303">
        <v>265.44600000000003</v>
      </c>
      <c r="D302" s="296" t="s">
        <v>112</v>
      </c>
    </row>
    <row r="303" spans="2:5" x14ac:dyDescent="0.2">
      <c r="B303" s="303" t="s">
        <v>117</v>
      </c>
      <c r="C303" s="303">
        <v>256.60000000000002</v>
      </c>
      <c r="D303" s="296" t="s">
        <v>112</v>
      </c>
    </row>
    <row r="304" spans="2:5" x14ac:dyDescent="0.2">
      <c r="B304" s="303" t="s">
        <v>116</v>
      </c>
      <c r="C304" s="303">
        <v>238.29</v>
      </c>
      <c r="D304" s="296" t="s">
        <v>112</v>
      </c>
    </row>
    <row r="305" spans="2:4" x14ac:dyDescent="0.2">
      <c r="B305" s="303" t="s">
        <v>136</v>
      </c>
      <c r="C305" s="303">
        <v>128.25</v>
      </c>
      <c r="D305" s="296" t="s">
        <v>112</v>
      </c>
    </row>
    <row r="306" spans="2:4" x14ac:dyDescent="0.2">
      <c r="B306" s="303" t="s">
        <v>120</v>
      </c>
      <c r="C306" s="303">
        <v>80.22</v>
      </c>
      <c r="D306" s="296" t="s">
        <v>112</v>
      </c>
    </row>
    <row r="307" spans="2:4" x14ac:dyDescent="0.2">
      <c r="B307" s="303" t="s">
        <v>135</v>
      </c>
      <c r="C307" s="303">
        <v>60.58</v>
      </c>
      <c r="D307" s="296" t="s">
        <v>112</v>
      </c>
    </row>
    <row r="308" spans="2:4" x14ac:dyDescent="0.2">
      <c r="B308" s="303" t="s">
        <v>129</v>
      </c>
      <c r="C308" s="303">
        <v>41.4</v>
      </c>
      <c r="D308" s="296" t="s">
        <v>112</v>
      </c>
    </row>
    <row r="309" spans="2:4" x14ac:dyDescent="0.2">
      <c r="B309" s="303" t="s">
        <v>140</v>
      </c>
      <c r="C309" s="303">
        <v>20.84</v>
      </c>
      <c r="D309" s="296" t="s">
        <v>112</v>
      </c>
    </row>
    <row r="310" spans="2:4" x14ac:dyDescent="0.2">
      <c r="B310" s="303" t="s">
        <v>115</v>
      </c>
      <c r="C310" s="303">
        <v>8.3770000000000007</v>
      </c>
      <c r="D310" s="296" t="s">
        <v>112</v>
      </c>
    </row>
    <row r="311" spans="2:4" x14ac:dyDescent="0.2">
      <c r="B311" s="303" t="s">
        <v>123</v>
      </c>
      <c r="C311" s="303">
        <v>7.28</v>
      </c>
      <c r="D311" s="296" t="s">
        <v>112</v>
      </c>
    </row>
    <row r="312" spans="2:4" x14ac:dyDescent="0.2">
      <c r="B312" s="303" t="s">
        <v>126</v>
      </c>
      <c r="C312" s="303">
        <v>6.85</v>
      </c>
      <c r="D312" s="296" t="s">
        <v>112</v>
      </c>
    </row>
    <row r="313" spans="2:4" x14ac:dyDescent="0.2">
      <c r="B313" s="303" t="s">
        <v>132</v>
      </c>
      <c r="C313" s="303">
        <v>2.1800000000000002</v>
      </c>
      <c r="D313" s="296" t="s">
        <v>112</v>
      </c>
    </row>
    <row r="314" spans="2:4" x14ac:dyDescent="0.2">
      <c r="B314" s="303" t="s">
        <v>121</v>
      </c>
      <c r="C314" s="303">
        <v>1.907</v>
      </c>
      <c r="D314" s="296" t="s">
        <v>112</v>
      </c>
    </row>
    <row r="315" spans="2:4" x14ac:dyDescent="0.2">
      <c r="B315" s="268" t="s">
        <v>142</v>
      </c>
      <c r="C315" s="233">
        <f>SUM(C293:C314)</f>
        <v>355894.61900000006</v>
      </c>
    </row>
    <row r="318" spans="2:4" ht="15.75" thickBot="1" x14ac:dyDescent="0.25"/>
    <row r="319" spans="2:4" ht="15.75" thickBot="1" x14ac:dyDescent="0.25">
      <c r="B319" s="189" t="s">
        <v>201</v>
      </c>
      <c r="C319" s="293"/>
      <c r="D319" s="293"/>
    </row>
    <row r="320" spans="2:4" x14ac:dyDescent="0.2">
      <c r="B320" s="248" t="s">
        <v>108</v>
      </c>
      <c r="C320" s="221" t="s">
        <v>109</v>
      </c>
      <c r="D320" s="295" t="s">
        <v>110</v>
      </c>
    </row>
    <row r="321" spans="2:4" x14ac:dyDescent="0.2">
      <c r="B321" s="313" t="s">
        <v>133</v>
      </c>
      <c r="C321" s="314">
        <v>4594.8389999999999</v>
      </c>
      <c r="D321" s="296" t="s">
        <v>112</v>
      </c>
    </row>
    <row r="322" spans="2:4" x14ac:dyDescent="0.2">
      <c r="B322" s="313" t="s">
        <v>119</v>
      </c>
      <c r="C322" s="314">
        <v>1285.992</v>
      </c>
      <c r="D322" s="296" t="s">
        <v>112</v>
      </c>
    </row>
    <row r="323" spans="2:4" x14ac:dyDescent="0.2">
      <c r="B323" s="313" t="s">
        <v>113</v>
      </c>
      <c r="C323" s="313">
        <v>738.43</v>
      </c>
      <c r="D323" s="296" t="s">
        <v>112</v>
      </c>
    </row>
    <row r="324" spans="2:4" x14ac:dyDescent="0.2">
      <c r="B324" s="313" t="s">
        <v>121</v>
      </c>
      <c r="C324" s="313">
        <v>265.43900000000002</v>
      </c>
      <c r="D324" s="296" t="s">
        <v>112</v>
      </c>
    </row>
    <row r="325" spans="2:4" x14ac:dyDescent="0.2">
      <c r="B325" s="313" t="s">
        <v>114</v>
      </c>
      <c r="C325" s="313">
        <v>169.62</v>
      </c>
      <c r="D325" s="296" t="s">
        <v>112</v>
      </c>
    </row>
    <row r="326" spans="2:4" x14ac:dyDescent="0.2">
      <c r="B326" s="313" t="s">
        <v>124</v>
      </c>
      <c r="C326" s="313">
        <v>112.023</v>
      </c>
      <c r="D326" s="296" t="s">
        <v>112</v>
      </c>
    </row>
    <row r="327" spans="2:4" x14ac:dyDescent="0.2">
      <c r="B327" s="313" t="s">
        <v>128</v>
      </c>
      <c r="C327" s="313">
        <v>51.29</v>
      </c>
      <c r="D327" s="296" t="s">
        <v>112</v>
      </c>
    </row>
    <row r="328" spans="2:4" x14ac:dyDescent="0.2">
      <c r="B328" s="313" t="s">
        <v>125</v>
      </c>
      <c r="C328" s="313">
        <v>38.74</v>
      </c>
      <c r="D328" s="296" t="s">
        <v>112</v>
      </c>
    </row>
    <row r="329" spans="2:4" x14ac:dyDescent="0.2">
      <c r="B329" s="313" t="s">
        <v>129</v>
      </c>
      <c r="C329" s="313">
        <v>12.46</v>
      </c>
      <c r="D329" s="296" t="s">
        <v>112</v>
      </c>
    </row>
    <row r="330" spans="2:4" x14ac:dyDescent="0.2">
      <c r="B330" s="313" t="s">
        <v>140</v>
      </c>
      <c r="C330" s="313">
        <v>11.53</v>
      </c>
      <c r="D330" s="296" t="s">
        <v>112</v>
      </c>
    </row>
    <row r="331" spans="2:4" x14ac:dyDescent="0.2">
      <c r="B331" s="313" t="s">
        <v>120</v>
      </c>
      <c r="C331" s="313">
        <v>8.7249999999999996</v>
      </c>
      <c r="D331" s="296" t="s">
        <v>112</v>
      </c>
    </row>
    <row r="332" spans="2:4" x14ac:dyDescent="0.2">
      <c r="B332" s="313" t="s">
        <v>127</v>
      </c>
      <c r="C332" s="313">
        <v>7.2</v>
      </c>
      <c r="D332" s="296" t="s">
        <v>112</v>
      </c>
    </row>
    <row r="333" spans="2:4" x14ac:dyDescent="0.2">
      <c r="B333" s="313" t="s">
        <v>135</v>
      </c>
      <c r="C333" s="313">
        <v>1.53</v>
      </c>
      <c r="D333" s="296" t="s">
        <v>112</v>
      </c>
    </row>
    <row r="334" spans="2:4" x14ac:dyDescent="0.2">
      <c r="B334" s="313" t="s">
        <v>115</v>
      </c>
      <c r="C334" s="313">
        <v>0.60699999999999998</v>
      </c>
      <c r="D334" s="296" t="s">
        <v>112</v>
      </c>
    </row>
    <row r="335" spans="2:4" x14ac:dyDescent="0.2">
      <c r="B335" s="268" t="s">
        <v>142</v>
      </c>
      <c r="C335" s="233">
        <f>SUM(C321:C334)</f>
        <v>7298.4250000000002</v>
      </c>
    </row>
    <row r="338" spans="2:6" ht="15.75" thickBot="1" x14ac:dyDescent="0.25"/>
    <row r="339" spans="2:6" ht="15.75" thickBot="1" x14ac:dyDescent="0.25">
      <c r="B339" s="189" t="s">
        <v>211</v>
      </c>
      <c r="C339" s="309"/>
      <c r="D339" s="309"/>
    </row>
    <row r="340" spans="2:6" x14ac:dyDescent="0.2">
      <c r="B340" s="248" t="s">
        <v>108</v>
      </c>
      <c r="C340" s="221" t="s">
        <v>109</v>
      </c>
      <c r="D340" s="295" t="s">
        <v>110</v>
      </c>
    </row>
    <row r="341" spans="2:6" x14ac:dyDescent="0.2">
      <c r="B341" s="364" t="s">
        <v>237</v>
      </c>
      <c r="C341" s="365">
        <v>3510.24</v>
      </c>
      <c r="D341" s="338" t="s">
        <v>112</v>
      </c>
      <c r="E341" s="361"/>
      <c r="F341" s="324"/>
    </row>
    <row r="342" spans="2:6" x14ac:dyDescent="0.2">
      <c r="B342" s="364" t="s">
        <v>238</v>
      </c>
      <c r="C342" s="365">
        <v>70.27</v>
      </c>
      <c r="D342" s="338" t="s">
        <v>112</v>
      </c>
      <c r="F342" s="151"/>
    </row>
    <row r="343" spans="2:6" x14ac:dyDescent="0.2">
      <c r="B343" s="364" t="s">
        <v>216</v>
      </c>
      <c r="C343" s="365">
        <v>13712.73</v>
      </c>
      <c r="D343" s="338" t="s">
        <v>112</v>
      </c>
      <c r="F343" s="280"/>
    </row>
    <row r="344" spans="2:6" x14ac:dyDescent="0.2">
      <c r="B344" s="364" t="s">
        <v>217</v>
      </c>
      <c r="C344" s="365">
        <v>46554.4516</v>
      </c>
      <c r="D344" s="338" t="s">
        <v>112</v>
      </c>
      <c r="F344" s="151"/>
    </row>
    <row r="345" spans="2:6" x14ac:dyDescent="0.2">
      <c r="B345" s="364" t="s">
        <v>243</v>
      </c>
      <c r="C345" s="365">
        <v>1017</v>
      </c>
      <c r="D345" s="338" t="s">
        <v>112</v>
      </c>
      <c r="E345" s="360"/>
      <c r="F345" s="361"/>
    </row>
    <row r="346" spans="2:6" x14ac:dyDescent="0.2">
      <c r="B346" s="364" t="s">
        <v>239</v>
      </c>
      <c r="C346" s="365">
        <v>338.86</v>
      </c>
      <c r="D346" s="338" t="s">
        <v>112</v>
      </c>
      <c r="F346" s="358"/>
    </row>
    <row r="347" spans="2:6" x14ac:dyDescent="0.2">
      <c r="B347" s="364" t="s">
        <v>218</v>
      </c>
      <c r="C347" s="365">
        <v>62.81</v>
      </c>
      <c r="D347" s="338" t="s">
        <v>112</v>
      </c>
    </row>
    <row r="348" spans="2:6" x14ac:dyDescent="0.2">
      <c r="B348" s="364" t="s">
        <v>219</v>
      </c>
      <c r="C348" s="365">
        <v>31.085999999999999</v>
      </c>
      <c r="D348" s="338" t="s">
        <v>112</v>
      </c>
    </row>
    <row r="349" spans="2:6" x14ac:dyDescent="0.2">
      <c r="B349" s="364" t="s">
        <v>220</v>
      </c>
      <c r="C349" s="365">
        <v>5.1100000000000003</v>
      </c>
      <c r="D349" s="338" t="s">
        <v>112</v>
      </c>
      <c r="E349" s="332"/>
      <c r="F349" s="324"/>
    </row>
    <row r="350" spans="2:6" x14ac:dyDescent="0.2">
      <c r="B350" s="364" t="s">
        <v>221</v>
      </c>
      <c r="C350" s="365">
        <v>134.57</v>
      </c>
      <c r="D350" s="338" t="s">
        <v>112</v>
      </c>
    </row>
    <row r="351" spans="2:6" x14ac:dyDescent="0.2">
      <c r="B351" s="364" t="s">
        <v>244</v>
      </c>
      <c r="C351" s="365">
        <v>1013.09</v>
      </c>
      <c r="D351" s="338" t="s">
        <v>112</v>
      </c>
      <c r="E351" s="360"/>
      <c r="F351" s="361"/>
    </row>
    <row r="352" spans="2:6" x14ac:dyDescent="0.2">
      <c r="B352" s="364" t="s">
        <v>240</v>
      </c>
      <c r="C352" s="365">
        <v>425.73</v>
      </c>
      <c r="D352" s="338" t="s">
        <v>112</v>
      </c>
      <c r="F352" s="361"/>
    </row>
    <row r="353" spans="2:4" s="354" customFormat="1" x14ac:dyDescent="0.2">
      <c r="B353" s="364" t="s">
        <v>222</v>
      </c>
      <c r="C353" s="365">
        <v>473.85</v>
      </c>
      <c r="D353" s="338" t="s">
        <v>112</v>
      </c>
    </row>
    <row r="354" spans="2:4" s="354" customFormat="1" x14ac:dyDescent="0.2">
      <c r="B354" s="364" t="s">
        <v>223</v>
      </c>
      <c r="C354" s="365">
        <v>177.19</v>
      </c>
      <c r="D354" s="338" t="s">
        <v>112</v>
      </c>
    </row>
    <row r="355" spans="2:4" s="356" customFormat="1" x14ac:dyDescent="0.2">
      <c r="B355" s="364" t="s">
        <v>224</v>
      </c>
      <c r="C355" s="365">
        <v>20.279</v>
      </c>
      <c r="D355" s="338" t="s">
        <v>112</v>
      </c>
    </row>
    <row r="356" spans="2:4" s="356" customFormat="1" x14ac:dyDescent="0.2">
      <c r="B356" s="364" t="s">
        <v>241</v>
      </c>
      <c r="C356" s="365">
        <v>123.68</v>
      </c>
      <c r="D356" s="338" t="s">
        <v>112</v>
      </c>
    </row>
    <row r="357" spans="2:4" s="357" customFormat="1" x14ac:dyDescent="0.2">
      <c r="B357" s="364" t="s">
        <v>225</v>
      </c>
      <c r="C357" s="365">
        <v>24.6</v>
      </c>
      <c r="D357" s="338" t="s">
        <v>112</v>
      </c>
    </row>
    <row r="358" spans="2:4" s="359" customFormat="1" x14ac:dyDescent="0.2">
      <c r="B358" s="364" t="s">
        <v>226</v>
      </c>
      <c r="C358" s="365">
        <v>261.55</v>
      </c>
      <c r="D358" s="338" t="s">
        <v>112</v>
      </c>
    </row>
    <row r="359" spans="2:4" s="359" customFormat="1" x14ac:dyDescent="0.2">
      <c r="B359" s="364" t="s">
        <v>227</v>
      </c>
      <c r="C359" s="365">
        <v>2676.8774399999998</v>
      </c>
      <c r="D359" s="338" t="s">
        <v>112</v>
      </c>
    </row>
    <row r="360" spans="2:4" x14ac:dyDescent="0.2">
      <c r="B360" s="364" t="s">
        <v>155</v>
      </c>
      <c r="C360" s="365">
        <v>144.23699999999999</v>
      </c>
      <c r="D360" s="338" t="s">
        <v>112</v>
      </c>
    </row>
    <row r="361" spans="2:4" x14ac:dyDescent="0.2">
      <c r="B361" s="364" t="s">
        <v>228</v>
      </c>
      <c r="C361" s="365">
        <v>120.17700000000001</v>
      </c>
      <c r="D361" s="338" t="s">
        <v>112</v>
      </c>
    </row>
    <row r="362" spans="2:4" x14ac:dyDescent="0.2">
      <c r="B362" s="364" t="s">
        <v>229</v>
      </c>
      <c r="C362" s="365">
        <v>38.56</v>
      </c>
      <c r="D362" s="338" t="s">
        <v>112</v>
      </c>
    </row>
    <row r="363" spans="2:4" x14ac:dyDescent="0.2">
      <c r="B363" s="364" t="s">
        <v>230</v>
      </c>
      <c r="C363" s="365">
        <v>118.489</v>
      </c>
      <c r="D363" s="338" t="s">
        <v>112</v>
      </c>
    </row>
    <row r="364" spans="2:4" x14ac:dyDescent="0.2">
      <c r="B364" s="364" t="s">
        <v>231</v>
      </c>
      <c r="C364" s="365">
        <v>127.38</v>
      </c>
      <c r="D364" s="338" t="s">
        <v>112</v>
      </c>
    </row>
    <row r="365" spans="2:4" x14ac:dyDescent="0.2">
      <c r="B365" s="364" t="s">
        <v>232</v>
      </c>
      <c r="C365" s="365">
        <v>63445.191559999999</v>
      </c>
      <c r="D365" s="338" t="s">
        <v>112</v>
      </c>
    </row>
    <row r="366" spans="2:4" x14ac:dyDescent="0.2">
      <c r="B366" s="364" t="s">
        <v>245</v>
      </c>
      <c r="C366" s="365">
        <v>508.74200000000002</v>
      </c>
      <c r="D366" s="338" t="s">
        <v>112</v>
      </c>
    </row>
    <row r="367" spans="2:4" x14ac:dyDescent="0.2">
      <c r="B367" s="364" t="s">
        <v>233</v>
      </c>
      <c r="C367" s="365">
        <v>122.68899999999999</v>
      </c>
      <c r="D367" s="338" t="s">
        <v>112</v>
      </c>
    </row>
    <row r="368" spans="2:4" x14ac:dyDescent="0.2">
      <c r="B368" s="364" t="s">
        <v>234</v>
      </c>
      <c r="C368" s="365">
        <v>21.8</v>
      </c>
      <c r="D368" s="338" t="s">
        <v>112</v>
      </c>
    </row>
    <row r="369" spans="2:6" x14ac:dyDescent="0.2">
      <c r="B369" s="364" t="s">
        <v>235</v>
      </c>
      <c r="C369" s="365">
        <v>182.61</v>
      </c>
      <c r="D369" s="338" t="s">
        <v>112</v>
      </c>
    </row>
    <row r="370" spans="2:6" x14ac:dyDescent="0.2">
      <c r="B370" s="364" t="s">
        <v>246</v>
      </c>
      <c r="C370" s="365">
        <v>436.67</v>
      </c>
      <c r="D370" s="338" t="s">
        <v>112</v>
      </c>
    </row>
    <row r="371" spans="2:6" x14ac:dyDescent="0.2">
      <c r="B371" s="336" t="s">
        <v>113</v>
      </c>
      <c r="C371" s="379">
        <v>3097</v>
      </c>
      <c r="D371" s="338" t="s">
        <v>112</v>
      </c>
    </row>
    <row r="372" spans="2:6" x14ac:dyDescent="0.2">
      <c r="B372" s="364" t="s">
        <v>248</v>
      </c>
      <c r="C372" s="365">
        <v>29.09</v>
      </c>
      <c r="D372" s="338" t="s">
        <v>112</v>
      </c>
    </row>
    <row r="373" spans="2:6" x14ac:dyDescent="0.2">
      <c r="B373" s="364" t="s">
        <v>245</v>
      </c>
      <c r="C373" s="365">
        <v>1.92</v>
      </c>
      <c r="D373" s="338" t="s">
        <v>112</v>
      </c>
    </row>
    <row r="374" spans="2:6" x14ac:dyDescent="0.2">
      <c r="B374" s="352" t="s">
        <v>242</v>
      </c>
      <c r="C374" s="379">
        <v>166.57300000000001</v>
      </c>
      <c r="D374" s="338" t="s">
        <v>112</v>
      </c>
    </row>
    <row r="375" spans="2:6" x14ac:dyDescent="0.2">
      <c r="B375" s="268" t="s">
        <v>142</v>
      </c>
      <c r="C375" s="233">
        <f>SUM(C341:C374)</f>
        <v>139195.10260000001</v>
      </c>
    </row>
    <row r="377" spans="2:6" x14ac:dyDescent="0.2">
      <c r="B377" s="363"/>
    </row>
    <row r="378" spans="2:6" ht="15.75" thickBot="1" x14ac:dyDescent="0.25">
      <c r="B378" s="362"/>
      <c r="C378" s="361"/>
    </row>
    <row r="379" spans="2:6" ht="15.75" thickBot="1" x14ac:dyDescent="0.25">
      <c r="B379" s="189" t="s">
        <v>214</v>
      </c>
      <c r="C379" s="309"/>
      <c r="D379" s="309"/>
    </row>
    <row r="380" spans="2:6" x14ac:dyDescent="0.2">
      <c r="B380" s="248" t="s">
        <v>108</v>
      </c>
      <c r="C380" s="221" t="s">
        <v>109</v>
      </c>
      <c r="D380" s="295" t="s">
        <v>110</v>
      </c>
    </row>
    <row r="381" spans="2:6" x14ac:dyDescent="0.2">
      <c r="B381" s="352" t="s">
        <v>237</v>
      </c>
      <c r="C381" s="337">
        <v>107.33</v>
      </c>
      <c r="D381" s="338" t="s">
        <v>112</v>
      </c>
    </row>
    <row r="382" spans="2:6" x14ac:dyDescent="0.2">
      <c r="B382" s="352" t="s">
        <v>238</v>
      </c>
      <c r="C382" s="337">
        <v>6.94</v>
      </c>
      <c r="D382" s="338" t="s">
        <v>112</v>
      </c>
    </row>
    <row r="383" spans="2:6" x14ac:dyDescent="0.2">
      <c r="B383" s="352" t="s">
        <v>243</v>
      </c>
      <c r="C383" s="337">
        <v>966.92</v>
      </c>
      <c r="D383" s="338" t="s">
        <v>112</v>
      </c>
      <c r="E383"/>
      <c r="F383" s="367"/>
    </row>
    <row r="384" spans="2:6" s="366" customFormat="1" x14ac:dyDescent="0.2">
      <c r="B384" s="352" t="s">
        <v>133</v>
      </c>
      <c r="C384" s="337">
        <v>0.70099999999999996</v>
      </c>
      <c r="D384" s="338"/>
      <c r="F384" s="367"/>
    </row>
    <row r="385" spans="2:6" x14ac:dyDescent="0.2">
      <c r="B385" s="352" t="s">
        <v>239</v>
      </c>
      <c r="C385" s="337">
        <v>1211.96928</v>
      </c>
      <c r="D385" s="338" t="s">
        <v>112</v>
      </c>
    </row>
    <row r="386" spans="2:6" x14ac:dyDescent="0.2">
      <c r="B386" s="352" t="s">
        <v>249</v>
      </c>
      <c r="C386" s="337">
        <v>4735.5004800000006</v>
      </c>
      <c r="D386" s="338" t="s">
        <v>112</v>
      </c>
    </row>
    <row r="387" spans="2:6" x14ac:dyDescent="0.2">
      <c r="B387" s="352" t="s">
        <v>218</v>
      </c>
      <c r="C387" s="337">
        <v>84.58</v>
      </c>
      <c r="D387" s="338" t="s">
        <v>112</v>
      </c>
      <c r="E387"/>
      <c r="F387" s="367"/>
    </row>
    <row r="388" spans="2:6" x14ac:dyDescent="0.2">
      <c r="B388" s="352" t="s">
        <v>244</v>
      </c>
      <c r="C388" s="337">
        <v>277.99</v>
      </c>
      <c r="D388" s="338" t="s">
        <v>112</v>
      </c>
      <c r="E388"/>
      <c r="F388" s="367"/>
    </row>
    <row r="389" spans="2:6" x14ac:dyDescent="0.2">
      <c r="B389" s="352" t="s">
        <v>240</v>
      </c>
      <c r="C389" s="337">
        <v>204.65</v>
      </c>
      <c r="D389" s="338" t="s">
        <v>112</v>
      </c>
    </row>
    <row r="390" spans="2:6" x14ac:dyDescent="0.2">
      <c r="B390" s="352" t="s">
        <v>222</v>
      </c>
      <c r="C390" s="337">
        <v>293.14</v>
      </c>
      <c r="D390" s="338" t="s">
        <v>112</v>
      </c>
    </row>
    <row r="391" spans="2:6" s="366" customFormat="1" x14ac:dyDescent="0.2">
      <c r="B391" s="352" t="s">
        <v>223</v>
      </c>
      <c r="C391" s="337">
        <v>190.75</v>
      </c>
      <c r="D391" s="338"/>
    </row>
    <row r="392" spans="2:6" x14ac:dyDescent="0.2">
      <c r="B392" s="352" t="s">
        <v>241</v>
      </c>
      <c r="C392" s="337">
        <v>114.01</v>
      </c>
      <c r="D392" s="338" t="s">
        <v>112</v>
      </c>
    </row>
    <row r="393" spans="2:6" x14ac:dyDescent="0.2">
      <c r="B393" s="352" t="s">
        <v>226</v>
      </c>
      <c r="C393" s="337">
        <v>200.33</v>
      </c>
      <c r="D393" s="338" t="s">
        <v>112</v>
      </c>
    </row>
    <row r="394" spans="2:6" x14ac:dyDescent="0.2">
      <c r="B394" s="352" t="s">
        <v>155</v>
      </c>
      <c r="C394" s="337">
        <v>106.31</v>
      </c>
      <c r="D394" s="338" t="s">
        <v>112</v>
      </c>
    </row>
    <row r="395" spans="2:6" x14ac:dyDescent="0.2">
      <c r="B395" s="352" t="s">
        <v>228</v>
      </c>
      <c r="C395" s="337">
        <v>1715.1438799999999</v>
      </c>
      <c r="D395" s="338" t="s">
        <v>112</v>
      </c>
    </row>
    <row r="396" spans="2:6" x14ac:dyDescent="0.2">
      <c r="B396" s="352" t="s">
        <v>230</v>
      </c>
      <c r="C396" s="337">
        <v>86.701999999999998</v>
      </c>
      <c r="D396" s="338" t="s">
        <v>112</v>
      </c>
    </row>
    <row r="397" spans="2:6" x14ac:dyDescent="0.2">
      <c r="B397" s="352" t="s">
        <v>231</v>
      </c>
      <c r="C397" s="337">
        <v>4.6900000000000004</v>
      </c>
      <c r="D397" s="338" t="s">
        <v>112</v>
      </c>
    </row>
    <row r="398" spans="2:6" x14ac:dyDescent="0.2">
      <c r="B398" s="352" t="s">
        <v>245</v>
      </c>
      <c r="C398" s="337">
        <v>315.97000000000003</v>
      </c>
      <c r="D398" s="338" t="s">
        <v>112</v>
      </c>
      <c r="E398"/>
      <c r="F398" s="367"/>
    </row>
    <row r="399" spans="2:6" x14ac:dyDescent="0.2">
      <c r="B399" s="352" t="s">
        <v>233</v>
      </c>
      <c r="C399" s="337">
        <v>57.51</v>
      </c>
      <c r="D399" s="338" t="s">
        <v>112</v>
      </c>
    </row>
    <row r="400" spans="2:6" x14ac:dyDescent="0.2">
      <c r="B400" s="352" t="s">
        <v>235</v>
      </c>
      <c r="C400" s="337">
        <v>325.19</v>
      </c>
      <c r="D400" s="338" t="s">
        <v>112</v>
      </c>
    </row>
    <row r="401" spans="2:7" x14ac:dyDescent="0.2">
      <c r="B401" s="352" t="s">
        <v>246</v>
      </c>
      <c r="C401" s="337">
        <v>7.41</v>
      </c>
      <c r="D401" s="338" t="s">
        <v>112</v>
      </c>
    </row>
    <row r="402" spans="2:7" x14ac:dyDescent="0.2">
      <c r="B402" s="352" t="s">
        <v>242</v>
      </c>
      <c r="C402" s="337">
        <v>246.22</v>
      </c>
      <c r="D402" s="338" t="s">
        <v>112</v>
      </c>
    </row>
    <row r="403" spans="2:7" x14ac:dyDescent="0.2">
      <c r="B403" s="352" t="s">
        <v>247</v>
      </c>
      <c r="C403" s="337">
        <v>10754.65</v>
      </c>
      <c r="D403" s="338" t="s">
        <v>112</v>
      </c>
      <c r="E403" s="247"/>
      <c r="F403" s="247"/>
      <c r="G403" s="367"/>
    </row>
    <row r="404" spans="2:7" x14ac:dyDescent="0.2">
      <c r="B404" s="268" t="s">
        <v>142</v>
      </c>
      <c r="C404" s="233">
        <f>SUM(C381:C403)</f>
        <v>22014.606639999998</v>
      </c>
      <c r="D404" s="360"/>
    </row>
    <row r="405" spans="2:7" x14ac:dyDescent="0.2">
      <c r="C405" s="263"/>
    </row>
    <row r="407" spans="2:7" x14ac:dyDescent="0.2">
      <c r="B407" s="368"/>
      <c r="C407" s="367"/>
    </row>
    <row r="408" spans="2:7" x14ac:dyDescent="0.2">
      <c r="C408" s="367"/>
    </row>
    <row r="409" spans="2:7" x14ac:dyDescent="0.2">
      <c r="B409" s="368"/>
      <c r="C409" s="367"/>
    </row>
    <row r="410" spans="2:7" x14ac:dyDescent="0.2">
      <c r="B410" s="368"/>
      <c r="C410" s="367"/>
    </row>
    <row r="411" spans="2:7" x14ac:dyDescent="0.2">
      <c r="B411" s="368"/>
      <c r="C411" s="367"/>
    </row>
    <row r="412" spans="2:7" x14ac:dyDescent="0.2">
      <c r="B412" s="368"/>
      <c r="C412" s="367"/>
    </row>
    <row r="413" spans="2:7" x14ac:dyDescent="0.2">
      <c r="C413" s="367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B1:Q261"/>
  <sheetViews>
    <sheetView workbookViewId="0">
      <selection activeCell="F11" sqref="F11"/>
    </sheetView>
  </sheetViews>
  <sheetFormatPr defaultColWidth="11.43359375" defaultRowHeight="15" x14ac:dyDescent="0.2"/>
  <cols>
    <col min="1" max="1" width="11.43359375" style="174"/>
    <col min="2" max="2" width="37.6640625" style="174" customWidth="1"/>
    <col min="3" max="3" width="11.43359375" style="174"/>
    <col min="4" max="4" width="23.5390625" style="174" customWidth="1"/>
    <col min="5" max="16384" width="11.43359375" style="174"/>
  </cols>
  <sheetData>
    <row r="1" spans="2:17" ht="21" x14ac:dyDescent="0.3">
      <c r="B1" s="451" t="s">
        <v>154</v>
      </c>
      <c r="C1" s="452"/>
      <c r="D1" s="453"/>
    </row>
    <row r="2" spans="2:17" ht="15.75" thickBot="1" x14ac:dyDescent="0.25">
      <c r="D2" s="217"/>
    </row>
    <row r="3" spans="2:17" ht="15.75" thickBot="1" x14ac:dyDescent="0.25">
      <c r="B3" s="189" t="s">
        <v>107</v>
      </c>
      <c r="C3" s="208"/>
      <c r="D3" s="218"/>
    </row>
    <row r="4" spans="2:17" ht="15.75" thickBot="1" x14ac:dyDescent="0.25">
      <c r="B4" s="190" t="s">
        <v>108</v>
      </c>
      <c r="C4" s="191" t="s">
        <v>109</v>
      </c>
      <c r="D4" s="214" t="s">
        <v>110</v>
      </c>
      <c r="J4" s="333"/>
      <c r="K4" s="333"/>
      <c r="L4" s="333"/>
      <c r="M4" s="333"/>
      <c r="N4" s="333"/>
      <c r="O4" s="333"/>
      <c r="P4" s="333"/>
      <c r="Q4" s="333"/>
    </row>
    <row r="5" spans="2:17" x14ac:dyDescent="0.2">
      <c r="B5" s="193" t="s">
        <v>114</v>
      </c>
      <c r="C5" s="194">
        <v>176.64400000000001</v>
      </c>
      <c r="D5" s="195" t="s">
        <v>112</v>
      </c>
      <c r="E5" s="211"/>
      <c r="J5" s="333"/>
      <c r="K5" s="333"/>
      <c r="L5" s="333"/>
      <c r="M5" s="333"/>
      <c r="N5" s="333"/>
      <c r="O5" s="333"/>
      <c r="P5" s="333"/>
      <c r="Q5" s="333"/>
    </row>
    <row r="6" spans="2:17" x14ac:dyDescent="0.2">
      <c r="B6" s="196" t="s">
        <v>113</v>
      </c>
      <c r="C6" s="197">
        <v>90.74</v>
      </c>
      <c r="D6" s="198" t="s">
        <v>112</v>
      </c>
      <c r="E6" s="211"/>
      <c r="F6" s="211"/>
      <c r="G6" s="211"/>
      <c r="H6" s="211"/>
      <c r="I6" s="211"/>
      <c r="J6" s="333"/>
      <c r="K6" s="333"/>
      <c r="L6" s="333"/>
      <c r="M6" s="333"/>
      <c r="N6" s="333"/>
      <c r="O6" s="333"/>
      <c r="P6" s="333"/>
      <c r="Q6" s="333"/>
    </row>
    <row r="7" spans="2:17" x14ac:dyDescent="0.2">
      <c r="B7" s="196" t="s">
        <v>119</v>
      </c>
      <c r="C7" s="197">
        <v>82.081999999999994</v>
      </c>
      <c r="D7" s="198" t="s">
        <v>112</v>
      </c>
      <c r="J7" s="333"/>
      <c r="K7" s="333"/>
      <c r="L7" s="333"/>
      <c r="M7" s="333"/>
      <c r="N7" s="333"/>
      <c r="O7" s="333"/>
      <c r="P7" s="333"/>
      <c r="Q7" s="333"/>
    </row>
    <row r="8" spans="2:17" x14ac:dyDescent="0.2">
      <c r="B8" s="196" t="s">
        <v>135</v>
      </c>
      <c r="C8" s="197">
        <v>68.269000000000005</v>
      </c>
      <c r="D8" s="198" t="s">
        <v>112</v>
      </c>
      <c r="J8" s="333"/>
      <c r="K8" s="333"/>
      <c r="L8" s="333"/>
      <c r="M8" s="333"/>
      <c r="N8" s="333"/>
      <c r="O8" s="333"/>
      <c r="P8" s="333"/>
      <c r="Q8" s="333"/>
    </row>
    <row r="9" spans="2:17" x14ac:dyDescent="0.2">
      <c r="B9" s="196" t="s">
        <v>118</v>
      </c>
      <c r="C9" s="197">
        <v>27.984000000000002</v>
      </c>
      <c r="D9" s="198" t="s">
        <v>112</v>
      </c>
      <c r="J9" s="333"/>
      <c r="K9" s="333"/>
      <c r="L9" s="333"/>
      <c r="M9" s="333"/>
      <c r="N9" s="333"/>
      <c r="O9" s="333"/>
      <c r="P9" s="333"/>
      <c r="Q9" s="333"/>
    </row>
    <row r="10" spans="2:17" x14ac:dyDescent="0.2">
      <c r="B10" s="196" t="s">
        <v>115</v>
      </c>
      <c r="C10" s="197">
        <v>20.66</v>
      </c>
      <c r="D10" s="198" t="s">
        <v>112</v>
      </c>
      <c r="J10" s="333"/>
      <c r="K10" s="333"/>
      <c r="L10" s="333"/>
      <c r="M10" s="333"/>
      <c r="N10" s="333"/>
      <c r="O10" s="333"/>
      <c r="P10" s="333"/>
      <c r="Q10" s="333"/>
    </row>
    <row r="11" spans="2:17" x14ac:dyDescent="0.2">
      <c r="B11" s="196" t="s">
        <v>116</v>
      </c>
      <c r="C11" s="197">
        <v>13.69</v>
      </c>
      <c r="D11" s="198" t="s">
        <v>112</v>
      </c>
      <c r="J11" s="333"/>
      <c r="K11" s="333"/>
      <c r="L11" s="333"/>
      <c r="M11" s="333"/>
      <c r="N11" s="333"/>
      <c r="O11" s="333"/>
      <c r="P11" s="333"/>
      <c r="Q11" s="333"/>
    </row>
    <row r="12" spans="2:17" x14ac:dyDescent="0.2">
      <c r="B12" s="196" t="s">
        <v>123</v>
      </c>
      <c r="C12" s="197">
        <v>11.83</v>
      </c>
      <c r="D12" s="198" t="s">
        <v>112</v>
      </c>
      <c r="J12" s="333"/>
      <c r="K12" s="333"/>
      <c r="L12" s="333"/>
      <c r="M12" s="333"/>
      <c r="N12" s="333"/>
      <c r="O12" s="333"/>
      <c r="P12" s="333"/>
      <c r="Q12" s="333"/>
    </row>
    <row r="13" spans="2:17" x14ac:dyDescent="0.2">
      <c r="B13" s="196" t="s">
        <v>128</v>
      </c>
      <c r="C13" s="197">
        <v>11.75</v>
      </c>
      <c r="D13" s="198" t="s">
        <v>112</v>
      </c>
      <c r="J13" s="333"/>
      <c r="K13" s="333"/>
      <c r="L13" s="333"/>
      <c r="M13" s="333"/>
      <c r="N13" s="333"/>
      <c r="O13" s="333"/>
      <c r="P13" s="333"/>
      <c r="Q13" s="333"/>
    </row>
    <row r="14" spans="2:17" x14ac:dyDescent="0.2">
      <c r="B14" s="196" t="s">
        <v>129</v>
      </c>
      <c r="C14" s="197">
        <v>6.8949999999999996</v>
      </c>
      <c r="D14" s="198" t="s">
        <v>112</v>
      </c>
    </row>
    <row r="15" spans="2:17" x14ac:dyDescent="0.2">
      <c r="B15" s="196" t="s">
        <v>122</v>
      </c>
      <c r="C15" s="197">
        <v>5.9909999999999997</v>
      </c>
      <c r="D15" s="198" t="s">
        <v>112</v>
      </c>
    </row>
    <row r="16" spans="2:17" x14ac:dyDescent="0.2">
      <c r="B16" s="196" t="s">
        <v>131</v>
      </c>
      <c r="C16" s="197">
        <v>5.9690000000000003</v>
      </c>
      <c r="D16" s="198" t="s">
        <v>112</v>
      </c>
    </row>
    <row r="17" spans="2:5" x14ac:dyDescent="0.2">
      <c r="B17" s="196" t="s">
        <v>124</v>
      </c>
      <c r="C17" s="197">
        <v>3.8319999999999999</v>
      </c>
      <c r="D17" s="198" t="s">
        <v>112</v>
      </c>
    </row>
    <row r="18" spans="2:5" x14ac:dyDescent="0.2">
      <c r="B18" s="196" t="s">
        <v>141</v>
      </c>
      <c r="C18" s="197">
        <v>2.9870000000000001</v>
      </c>
      <c r="D18" s="198" t="s">
        <v>112</v>
      </c>
    </row>
    <row r="19" spans="2:5" x14ac:dyDescent="0.2">
      <c r="B19" s="196" t="s">
        <v>117</v>
      </c>
      <c r="C19" s="197">
        <v>2.92</v>
      </c>
      <c r="D19" s="198" t="s">
        <v>112</v>
      </c>
    </row>
    <row r="20" spans="2:5" x14ac:dyDescent="0.2">
      <c r="B20" s="196" t="s">
        <v>140</v>
      </c>
      <c r="C20" s="197">
        <v>2.11</v>
      </c>
      <c r="D20" s="198" t="s">
        <v>112</v>
      </c>
    </row>
    <row r="21" spans="2:5" x14ac:dyDescent="0.2">
      <c r="B21" s="196" t="s">
        <v>139</v>
      </c>
      <c r="C21" s="197">
        <v>2.0449999999999999</v>
      </c>
      <c r="D21" s="198" t="s">
        <v>112</v>
      </c>
    </row>
    <row r="22" spans="2:5" x14ac:dyDescent="0.2">
      <c r="B22" s="196" t="s">
        <v>132</v>
      </c>
      <c r="C22" s="197">
        <v>1.4490000000000001</v>
      </c>
      <c r="D22" s="198" t="s">
        <v>112</v>
      </c>
    </row>
    <row r="23" spans="2:5" x14ac:dyDescent="0.2">
      <c r="B23" s="196" t="s">
        <v>133</v>
      </c>
      <c r="C23" s="197">
        <v>1.0189999999999999</v>
      </c>
      <c r="D23" s="198" t="s">
        <v>112</v>
      </c>
    </row>
    <row r="24" spans="2:5" x14ac:dyDescent="0.2">
      <c r="B24" s="196" t="s">
        <v>130</v>
      </c>
      <c r="C24" s="197">
        <v>0.84899999999999998</v>
      </c>
      <c r="D24" s="198" t="s">
        <v>112</v>
      </c>
    </row>
    <row r="25" spans="2:5" x14ac:dyDescent="0.2">
      <c r="B25" s="196" t="s">
        <v>137</v>
      </c>
      <c r="C25" s="197">
        <v>0.72399999999999998</v>
      </c>
      <c r="D25" s="198" t="s">
        <v>112</v>
      </c>
    </row>
    <row r="26" spans="2:5" x14ac:dyDescent="0.2">
      <c r="B26" s="196" t="s">
        <v>121</v>
      </c>
      <c r="C26" s="197">
        <v>0.30199999999999999</v>
      </c>
      <c r="D26" s="198" t="s">
        <v>112</v>
      </c>
    </row>
    <row r="27" spans="2:5" x14ac:dyDescent="0.2">
      <c r="B27" s="196" t="s">
        <v>111</v>
      </c>
      <c r="C27" s="197">
        <v>0.20699999999999999</v>
      </c>
      <c r="D27" s="198" t="s">
        <v>112</v>
      </c>
    </row>
    <row r="28" spans="2:5" x14ac:dyDescent="0.2">
      <c r="B28" s="199" t="s">
        <v>152</v>
      </c>
      <c r="C28" s="216">
        <f>SUM(C5:C27)</f>
        <v>540.94799999999998</v>
      </c>
      <c r="D28" s="217"/>
      <c r="E28" s="211"/>
    </row>
    <row r="29" spans="2:5" x14ac:dyDescent="0.2">
      <c r="D29" s="217"/>
    </row>
    <row r="31" spans="2:5" ht="15.75" thickBot="1" x14ac:dyDescent="0.25"/>
    <row r="32" spans="2:5" ht="15.75" thickBot="1" x14ac:dyDescent="0.25">
      <c r="B32" s="189" t="s">
        <v>143</v>
      </c>
      <c r="D32" s="217"/>
    </row>
    <row r="33" spans="2:10" ht="15.75" thickBot="1" x14ac:dyDescent="0.25">
      <c r="B33" s="190" t="s">
        <v>108</v>
      </c>
      <c r="C33" s="191" t="s">
        <v>109</v>
      </c>
      <c r="D33" s="214" t="s">
        <v>110</v>
      </c>
      <c r="E33" s="211"/>
    </row>
    <row r="34" spans="2:10" x14ac:dyDescent="0.2">
      <c r="B34" s="193" t="s">
        <v>114</v>
      </c>
      <c r="C34" s="194">
        <v>225.72300000000001</v>
      </c>
      <c r="D34" s="195" t="s">
        <v>112</v>
      </c>
    </row>
    <row r="35" spans="2:10" x14ac:dyDescent="0.2">
      <c r="B35" s="196" t="s">
        <v>113</v>
      </c>
      <c r="C35" s="197">
        <v>199.16</v>
      </c>
      <c r="D35" s="198" t="s">
        <v>112</v>
      </c>
    </row>
    <row r="36" spans="2:10" x14ac:dyDescent="0.2">
      <c r="B36" s="196" t="s">
        <v>135</v>
      </c>
      <c r="C36" s="197">
        <v>173.70099999999999</v>
      </c>
      <c r="D36" s="198" t="s">
        <v>112</v>
      </c>
    </row>
    <row r="37" spans="2:10" x14ac:dyDescent="0.2">
      <c r="B37" s="196" t="s">
        <v>118</v>
      </c>
      <c r="C37" s="197">
        <v>120.794</v>
      </c>
      <c r="D37" s="198" t="s">
        <v>112</v>
      </c>
    </row>
    <row r="38" spans="2:10" x14ac:dyDescent="0.2">
      <c r="B38" s="196" t="s">
        <v>116</v>
      </c>
      <c r="C38" s="197">
        <v>108.15</v>
      </c>
      <c r="D38" s="198" t="s">
        <v>112</v>
      </c>
    </row>
    <row r="39" spans="2:10" x14ac:dyDescent="0.2">
      <c r="B39" s="196" t="s">
        <v>120</v>
      </c>
      <c r="C39" s="197">
        <v>88.283000000000001</v>
      </c>
      <c r="D39" s="198" t="s">
        <v>112</v>
      </c>
    </row>
    <row r="40" spans="2:10" x14ac:dyDescent="0.2">
      <c r="B40" s="196" t="s">
        <v>119</v>
      </c>
      <c r="C40" s="197">
        <v>86.488</v>
      </c>
      <c r="D40" s="198" t="s">
        <v>112</v>
      </c>
    </row>
    <row r="41" spans="2:10" x14ac:dyDescent="0.2">
      <c r="B41" s="196" t="s">
        <v>121</v>
      </c>
      <c r="C41" s="197">
        <v>23.102</v>
      </c>
      <c r="D41" s="198" t="s">
        <v>112</v>
      </c>
    </row>
    <row r="42" spans="2:10" x14ac:dyDescent="0.2">
      <c r="B42" s="196" t="s">
        <v>115</v>
      </c>
      <c r="C42" s="197">
        <v>19.207999999999998</v>
      </c>
      <c r="D42" s="198" t="s">
        <v>112</v>
      </c>
    </row>
    <row r="43" spans="2:10" x14ac:dyDescent="0.2">
      <c r="B43" s="196" t="s">
        <v>128</v>
      </c>
      <c r="C43" s="197">
        <v>14.16</v>
      </c>
      <c r="D43" s="198" t="s">
        <v>112</v>
      </c>
    </row>
    <row r="44" spans="2:10" x14ac:dyDescent="0.2">
      <c r="B44" s="196" t="s">
        <v>123</v>
      </c>
      <c r="C44" s="197">
        <v>12.429</v>
      </c>
      <c r="D44" s="198" t="s">
        <v>112</v>
      </c>
      <c r="E44" s="211"/>
    </row>
    <row r="45" spans="2:10" x14ac:dyDescent="0.2">
      <c r="B45" s="196" t="s">
        <v>122</v>
      </c>
      <c r="C45" s="197">
        <v>11.599</v>
      </c>
      <c r="D45" s="198" t="s">
        <v>112</v>
      </c>
    </row>
    <row r="46" spans="2:10" x14ac:dyDescent="0.2">
      <c r="B46" s="196" t="s">
        <v>126</v>
      </c>
      <c r="C46" s="197">
        <v>6.17</v>
      </c>
      <c r="D46" s="198" t="s">
        <v>112</v>
      </c>
    </row>
    <row r="47" spans="2:10" x14ac:dyDescent="0.2">
      <c r="B47" s="196" t="s">
        <v>132</v>
      </c>
      <c r="C47" s="197">
        <v>5.8280000000000003</v>
      </c>
      <c r="D47" s="198" t="s">
        <v>112</v>
      </c>
      <c r="E47" s="211"/>
      <c r="F47" s="211"/>
      <c r="G47" s="211"/>
      <c r="H47" s="211"/>
      <c r="I47" s="211"/>
      <c r="J47" s="22"/>
    </row>
    <row r="48" spans="2:10" x14ac:dyDescent="0.2">
      <c r="B48" s="196" t="s">
        <v>124</v>
      </c>
      <c r="C48" s="197">
        <v>4.1680000000000001</v>
      </c>
      <c r="D48" s="198" t="s">
        <v>112</v>
      </c>
      <c r="E48" s="211"/>
    </row>
    <row r="49" spans="2:10" x14ac:dyDescent="0.2">
      <c r="B49" s="196" t="s">
        <v>140</v>
      </c>
      <c r="C49" s="197">
        <v>3.52</v>
      </c>
      <c r="D49" s="198" t="s">
        <v>112</v>
      </c>
    </row>
    <row r="50" spans="2:10" x14ac:dyDescent="0.2">
      <c r="B50" s="196" t="s">
        <v>117</v>
      </c>
      <c r="C50" s="197">
        <v>2.68</v>
      </c>
      <c r="D50" s="198" t="s">
        <v>112</v>
      </c>
      <c r="E50" s="211"/>
    </row>
    <row r="51" spans="2:10" x14ac:dyDescent="0.2">
      <c r="B51" s="196" t="s">
        <v>130</v>
      </c>
      <c r="C51" s="197">
        <v>2.5230000000000001</v>
      </c>
      <c r="D51" s="198" t="s">
        <v>112</v>
      </c>
      <c r="E51" s="211"/>
    </row>
    <row r="52" spans="2:10" x14ac:dyDescent="0.2">
      <c r="B52" s="196" t="s">
        <v>139</v>
      </c>
      <c r="C52" s="197">
        <v>2.4</v>
      </c>
      <c r="D52" s="198" t="s">
        <v>112</v>
      </c>
      <c r="E52" s="211"/>
    </row>
    <row r="53" spans="2:10" x14ac:dyDescent="0.2">
      <c r="B53" s="196" t="s">
        <v>131</v>
      </c>
      <c r="C53" s="197">
        <v>2.1800000000000002</v>
      </c>
      <c r="D53" s="198" t="s">
        <v>112</v>
      </c>
    </row>
    <row r="54" spans="2:10" x14ac:dyDescent="0.2">
      <c r="B54" s="196" t="s">
        <v>133</v>
      </c>
      <c r="C54" s="197">
        <v>1.3879999999999999</v>
      </c>
      <c r="D54" s="198" t="s">
        <v>112</v>
      </c>
    </row>
    <row r="55" spans="2:10" x14ac:dyDescent="0.2">
      <c r="B55" s="196" t="s">
        <v>138</v>
      </c>
      <c r="C55" s="197">
        <v>0.54</v>
      </c>
      <c r="D55" s="198" t="s">
        <v>112</v>
      </c>
    </row>
    <row r="56" spans="2:10" x14ac:dyDescent="0.2">
      <c r="B56" s="196" t="s">
        <v>141</v>
      </c>
      <c r="C56" s="197">
        <v>0.30399999999999999</v>
      </c>
      <c r="D56" s="198" t="s">
        <v>112</v>
      </c>
    </row>
    <row r="57" spans="2:10" x14ac:dyDescent="0.2">
      <c r="B57" s="196" t="s">
        <v>111</v>
      </c>
      <c r="C57" s="197">
        <v>0.223</v>
      </c>
      <c r="D57" s="198" t="s">
        <v>112</v>
      </c>
    </row>
    <row r="58" spans="2:10" x14ac:dyDescent="0.2">
      <c r="B58" s="196" t="s">
        <v>129</v>
      </c>
      <c r="C58" s="197">
        <v>0.17899999999999999</v>
      </c>
      <c r="D58" s="198" t="s">
        <v>112</v>
      </c>
      <c r="E58" s="211"/>
    </row>
    <row r="59" spans="2:10" x14ac:dyDescent="0.2">
      <c r="B59" s="199" t="s">
        <v>152</v>
      </c>
      <c r="C59" s="216">
        <f>SUM(C34:C58)</f>
        <v>1114.9000000000003</v>
      </c>
      <c r="D59" s="217"/>
      <c r="E59" s="211"/>
    </row>
    <row r="61" spans="2:10" x14ac:dyDescent="0.2">
      <c r="D61" s="333"/>
    </row>
    <row r="62" spans="2:10" ht="15.75" thickBot="1" x14ac:dyDescent="0.25"/>
    <row r="63" spans="2:10" ht="15.75" thickBot="1" x14ac:dyDescent="0.25">
      <c r="B63" s="189" t="s">
        <v>144</v>
      </c>
      <c r="D63" s="217"/>
      <c r="E63" s="211"/>
      <c r="F63" s="211"/>
      <c r="G63" s="211"/>
      <c r="H63" s="211"/>
      <c r="I63" s="22"/>
      <c r="J63" s="219"/>
    </row>
    <row r="64" spans="2:10" ht="15.75" thickBot="1" x14ac:dyDescent="0.25">
      <c r="B64" s="190" t="s">
        <v>108</v>
      </c>
      <c r="C64" s="191" t="s">
        <v>109</v>
      </c>
      <c r="D64" s="214" t="s">
        <v>110</v>
      </c>
    </row>
    <row r="65" spans="2:5" x14ac:dyDescent="0.2">
      <c r="B65" s="196" t="s">
        <v>113</v>
      </c>
      <c r="C65" s="197">
        <v>214.75</v>
      </c>
      <c r="D65" s="198" t="s">
        <v>112</v>
      </c>
    </row>
    <row r="66" spans="2:5" x14ac:dyDescent="0.2">
      <c r="B66" s="196" t="s">
        <v>114</v>
      </c>
      <c r="C66" s="197">
        <v>175.7</v>
      </c>
      <c r="D66" s="198" t="s">
        <v>112</v>
      </c>
    </row>
    <row r="67" spans="2:5" x14ac:dyDescent="0.2">
      <c r="B67" s="193" t="s">
        <v>122</v>
      </c>
      <c r="C67" s="194">
        <v>117.6</v>
      </c>
      <c r="D67" s="195" t="s">
        <v>112</v>
      </c>
      <c r="E67" s="211"/>
    </row>
    <row r="68" spans="2:5" x14ac:dyDescent="0.2">
      <c r="B68" s="196" t="s">
        <v>116</v>
      </c>
      <c r="C68" s="197">
        <v>61.67</v>
      </c>
      <c r="D68" s="198" t="s">
        <v>112</v>
      </c>
    </row>
    <row r="69" spans="2:5" x14ac:dyDescent="0.2">
      <c r="B69" s="196" t="s">
        <v>120</v>
      </c>
      <c r="C69" s="197">
        <v>52.9</v>
      </c>
      <c r="D69" s="198" t="s">
        <v>112</v>
      </c>
      <c r="E69" s="211"/>
    </row>
    <row r="70" spans="2:5" x14ac:dyDescent="0.2">
      <c r="B70" s="196" t="s">
        <v>117</v>
      </c>
      <c r="C70" s="197">
        <v>36.764000000000003</v>
      </c>
      <c r="D70" s="198" t="s">
        <v>112</v>
      </c>
    </row>
    <row r="71" spans="2:5" x14ac:dyDescent="0.2">
      <c r="B71" s="196" t="s">
        <v>124</v>
      </c>
      <c r="C71" s="197">
        <v>33.9</v>
      </c>
      <c r="D71" s="198" t="s">
        <v>112</v>
      </c>
    </row>
    <row r="72" spans="2:5" x14ac:dyDescent="0.2">
      <c r="B72" s="196" t="s">
        <v>126</v>
      </c>
      <c r="C72" s="197">
        <v>16.902999999999999</v>
      </c>
      <c r="D72" s="198" t="s">
        <v>112</v>
      </c>
    </row>
    <row r="73" spans="2:5" x14ac:dyDescent="0.2">
      <c r="B73" s="196" t="s">
        <v>130</v>
      </c>
      <c r="C73" s="197">
        <v>14.016</v>
      </c>
      <c r="D73" s="198" t="s">
        <v>112</v>
      </c>
    </row>
    <row r="74" spans="2:5" x14ac:dyDescent="0.2">
      <c r="B74" s="196" t="s">
        <v>127</v>
      </c>
      <c r="C74" s="197">
        <v>13.51</v>
      </c>
      <c r="D74" s="198" t="s">
        <v>112</v>
      </c>
    </row>
    <row r="75" spans="2:5" x14ac:dyDescent="0.2">
      <c r="B75" s="196" t="s">
        <v>135</v>
      </c>
      <c r="C75" s="197">
        <v>12.646000000000001</v>
      </c>
      <c r="D75" s="198" t="s">
        <v>112</v>
      </c>
    </row>
    <row r="76" spans="2:5" x14ac:dyDescent="0.2">
      <c r="B76" s="196" t="s">
        <v>118</v>
      </c>
      <c r="C76" s="197">
        <v>11.377000000000001</v>
      </c>
      <c r="D76" s="198" t="s">
        <v>112</v>
      </c>
    </row>
    <row r="77" spans="2:5" x14ac:dyDescent="0.2">
      <c r="B77" s="196" t="s">
        <v>155</v>
      </c>
      <c r="C77" s="197">
        <v>7.43</v>
      </c>
      <c r="D77" s="198" t="s">
        <v>112</v>
      </c>
    </row>
    <row r="78" spans="2:5" x14ac:dyDescent="0.2">
      <c r="B78" s="196" t="s">
        <v>123</v>
      </c>
      <c r="C78" s="197">
        <v>7.3280000000000003</v>
      </c>
      <c r="D78" s="198" t="s">
        <v>112</v>
      </c>
    </row>
    <row r="79" spans="2:5" x14ac:dyDescent="0.2">
      <c r="B79" s="196" t="s">
        <v>115</v>
      </c>
      <c r="C79" s="197">
        <v>4.6779999999999999</v>
      </c>
      <c r="D79" s="198" t="s">
        <v>112</v>
      </c>
    </row>
    <row r="80" spans="2:5" x14ac:dyDescent="0.2">
      <c r="B80" s="196" t="s">
        <v>125</v>
      </c>
      <c r="C80" s="197">
        <v>3.71</v>
      </c>
      <c r="D80" s="198" t="s">
        <v>112</v>
      </c>
    </row>
    <row r="81" spans="2:4" x14ac:dyDescent="0.2">
      <c r="B81" s="196" t="s">
        <v>132</v>
      </c>
      <c r="C81" s="197">
        <v>2.472</v>
      </c>
      <c r="D81" s="198" t="s">
        <v>112</v>
      </c>
    </row>
    <row r="82" spans="2:4" x14ac:dyDescent="0.2">
      <c r="B82" s="196" t="s">
        <v>141</v>
      </c>
      <c r="C82" s="197">
        <v>2.4300000000000002</v>
      </c>
      <c r="D82" s="198" t="s">
        <v>112</v>
      </c>
    </row>
    <row r="83" spans="2:4" x14ac:dyDescent="0.2">
      <c r="B83" s="196" t="s">
        <v>119</v>
      </c>
      <c r="C83" s="197">
        <v>1.52</v>
      </c>
      <c r="D83" s="198" t="s">
        <v>112</v>
      </c>
    </row>
    <row r="84" spans="2:4" x14ac:dyDescent="0.2">
      <c r="B84" s="196" t="s">
        <v>129</v>
      </c>
      <c r="C84" s="197">
        <v>1.0669999999999999</v>
      </c>
      <c r="D84" s="198" t="s">
        <v>112</v>
      </c>
    </row>
    <row r="85" spans="2:4" x14ac:dyDescent="0.2">
      <c r="B85" s="196" t="s">
        <v>128</v>
      </c>
      <c r="C85" s="197">
        <v>0.747</v>
      </c>
      <c r="D85" s="198" t="s">
        <v>112</v>
      </c>
    </row>
    <row r="86" spans="2:4" x14ac:dyDescent="0.2">
      <c r="B86" s="196" t="s">
        <v>138</v>
      </c>
      <c r="C86" s="197">
        <v>0.51800000000000002</v>
      </c>
      <c r="D86" s="198" t="s">
        <v>112</v>
      </c>
    </row>
    <row r="87" spans="2:4" x14ac:dyDescent="0.2">
      <c r="B87" s="199" t="s">
        <v>152</v>
      </c>
      <c r="C87" s="216">
        <f>SUM(C65:C86)</f>
        <v>793.63599999999963</v>
      </c>
      <c r="D87" s="217"/>
    </row>
    <row r="89" spans="2:4" x14ac:dyDescent="0.2">
      <c r="D89" s="333"/>
    </row>
    <row r="90" spans="2:4" ht="15.75" thickBot="1" x14ac:dyDescent="0.25"/>
    <row r="91" spans="2:4" ht="15.75" thickBot="1" x14ac:dyDescent="0.25">
      <c r="B91" s="206" t="s">
        <v>147</v>
      </c>
      <c r="D91" s="217"/>
    </row>
    <row r="92" spans="2:4" ht="15.75" thickBot="1" x14ac:dyDescent="0.25">
      <c r="B92" s="190" t="s">
        <v>108</v>
      </c>
      <c r="C92" s="191" t="s">
        <v>109</v>
      </c>
      <c r="D92" s="214" t="s">
        <v>110</v>
      </c>
    </row>
    <row r="93" spans="2:4" x14ac:dyDescent="0.2">
      <c r="B93" s="193" t="s">
        <v>115</v>
      </c>
      <c r="C93" s="194">
        <v>242.46700000000001</v>
      </c>
      <c r="D93" s="195" t="s">
        <v>112</v>
      </c>
    </row>
    <row r="94" spans="2:4" x14ac:dyDescent="0.2">
      <c r="B94" s="196" t="s">
        <v>114</v>
      </c>
      <c r="C94" s="197">
        <v>138.001</v>
      </c>
      <c r="D94" s="198" t="s">
        <v>112</v>
      </c>
    </row>
    <row r="95" spans="2:4" x14ac:dyDescent="0.2">
      <c r="B95" s="196" t="s">
        <v>135</v>
      </c>
      <c r="C95" s="197">
        <v>79.483999999999995</v>
      </c>
      <c r="D95" s="198" t="s">
        <v>112</v>
      </c>
    </row>
    <row r="96" spans="2:4" x14ac:dyDescent="0.2">
      <c r="B96" s="196" t="s">
        <v>122</v>
      </c>
      <c r="C96" s="197">
        <v>58.35</v>
      </c>
      <c r="D96" s="198" t="s">
        <v>112</v>
      </c>
    </row>
    <row r="97" spans="2:4" x14ac:dyDescent="0.2">
      <c r="B97" s="196" t="s">
        <v>113</v>
      </c>
      <c r="C97" s="197">
        <v>45.308</v>
      </c>
      <c r="D97" s="198" t="s">
        <v>112</v>
      </c>
    </row>
    <row r="98" spans="2:4" x14ac:dyDescent="0.2">
      <c r="B98" s="196" t="s">
        <v>124</v>
      </c>
      <c r="C98" s="197">
        <v>36.640999999999998</v>
      </c>
      <c r="D98" s="198" t="s">
        <v>112</v>
      </c>
    </row>
    <row r="99" spans="2:4" x14ac:dyDescent="0.2">
      <c r="B99" s="196" t="s">
        <v>119</v>
      </c>
      <c r="C99" s="197">
        <v>36.15</v>
      </c>
      <c r="D99" s="198" t="s">
        <v>112</v>
      </c>
    </row>
    <row r="100" spans="2:4" x14ac:dyDescent="0.2">
      <c r="B100" s="196" t="s">
        <v>118</v>
      </c>
      <c r="C100" s="197">
        <v>32.527999999999999</v>
      </c>
      <c r="D100" s="198" t="s">
        <v>112</v>
      </c>
    </row>
    <row r="101" spans="2:4" x14ac:dyDescent="0.2">
      <c r="B101" s="196" t="s">
        <v>116</v>
      </c>
      <c r="C101" s="197">
        <v>22.417999999999999</v>
      </c>
      <c r="D101" s="198" t="s">
        <v>112</v>
      </c>
    </row>
    <row r="102" spans="2:4" x14ac:dyDescent="0.2">
      <c r="B102" s="196" t="s">
        <v>117</v>
      </c>
      <c r="C102" s="197">
        <v>10.608000000000001</v>
      </c>
      <c r="D102" s="198" t="s">
        <v>112</v>
      </c>
    </row>
    <row r="103" spans="2:4" x14ac:dyDescent="0.2">
      <c r="B103" s="196" t="s">
        <v>145</v>
      </c>
      <c r="C103" s="197">
        <v>5.8780000000000001</v>
      </c>
      <c r="D103" s="198" t="s">
        <v>112</v>
      </c>
    </row>
    <row r="104" spans="2:4" x14ac:dyDescent="0.2">
      <c r="B104" s="196" t="s">
        <v>123</v>
      </c>
      <c r="C104" s="197">
        <v>5.5750000000000002</v>
      </c>
      <c r="D104" s="198" t="s">
        <v>112</v>
      </c>
    </row>
    <row r="105" spans="2:4" x14ac:dyDescent="0.2">
      <c r="B105" s="196" t="s">
        <v>138</v>
      </c>
      <c r="C105" s="197">
        <v>5.3689999999999998</v>
      </c>
      <c r="D105" s="198" t="s">
        <v>112</v>
      </c>
    </row>
    <row r="106" spans="2:4" x14ac:dyDescent="0.2">
      <c r="B106" s="196" t="s">
        <v>131</v>
      </c>
      <c r="C106" s="197">
        <v>3.61</v>
      </c>
      <c r="D106" s="198" t="s">
        <v>112</v>
      </c>
    </row>
    <row r="107" spans="2:4" x14ac:dyDescent="0.2">
      <c r="B107" s="196" t="s">
        <v>137</v>
      </c>
      <c r="C107" s="197">
        <v>2.72</v>
      </c>
      <c r="D107" s="198" t="s">
        <v>112</v>
      </c>
    </row>
    <row r="108" spans="2:4" x14ac:dyDescent="0.2">
      <c r="B108" s="196" t="s">
        <v>128</v>
      </c>
      <c r="C108" s="197">
        <v>2.4300000000000002</v>
      </c>
      <c r="D108" s="198" t="s">
        <v>112</v>
      </c>
    </row>
    <row r="109" spans="2:4" x14ac:dyDescent="0.2">
      <c r="B109" s="196" t="s">
        <v>120</v>
      </c>
      <c r="C109" s="197">
        <v>1.0549999999999999</v>
      </c>
      <c r="D109" s="198" t="s">
        <v>112</v>
      </c>
    </row>
    <row r="110" spans="2:4" x14ac:dyDescent="0.2">
      <c r="B110" s="196" t="s">
        <v>129</v>
      </c>
      <c r="C110" s="197">
        <v>0.93500000000000005</v>
      </c>
      <c r="D110" s="198" t="s">
        <v>112</v>
      </c>
    </row>
    <row r="111" spans="2:4" x14ac:dyDescent="0.2">
      <c r="B111" s="196" t="s">
        <v>126</v>
      </c>
      <c r="C111" s="197">
        <v>0.80600000000000005</v>
      </c>
      <c r="D111" s="198" t="s">
        <v>112</v>
      </c>
    </row>
    <row r="112" spans="2:4" x14ac:dyDescent="0.2">
      <c r="B112" s="196" t="s">
        <v>130</v>
      </c>
      <c r="C112" s="197">
        <v>0.76500000000000001</v>
      </c>
      <c r="D112" s="198" t="s">
        <v>112</v>
      </c>
    </row>
    <row r="113" spans="2:5" x14ac:dyDescent="0.2">
      <c r="B113" s="196" t="s">
        <v>133</v>
      </c>
      <c r="C113" s="197">
        <v>0.122</v>
      </c>
      <c r="D113" s="198" t="s">
        <v>112</v>
      </c>
    </row>
    <row r="114" spans="2:5" x14ac:dyDescent="0.2">
      <c r="B114" s="199" t="s">
        <v>152</v>
      </c>
      <c r="C114" s="216">
        <f>SUM(C93:C113)</f>
        <v>731.21999999999991</v>
      </c>
      <c r="D114" s="217"/>
      <c r="E114" s="151"/>
    </row>
    <row r="115" spans="2:5" x14ac:dyDescent="0.2">
      <c r="E115" s="151"/>
    </row>
    <row r="116" spans="2:5" x14ac:dyDescent="0.2">
      <c r="E116" s="151"/>
    </row>
    <row r="117" spans="2:5" ht="15.75" thickBot="1" x14ac:dyDescent="0.25">
      <c r="E117" s="151"/>
    </row>
    <row r="118" spans="2:5" ht="15.75" thickBot="1" x14ac:dyDescent="0.25">
      <c r="B118" s="189" t="s">
        <v>148</v>
      </c>
      <c r="D118" s="217"/>
    </row>
    <row r="119" spans="2:5" x14ac:dyDescent="0.2">
      <c r="B119" s="248" t="s">
        <v>108</v>
      </c>
      <c r="C119" s="221" t="s">
        <v>109</v>
      </c>
      <c r="D119" s="262" t="s">
        <v>110</v>
      </c>
    </row>
    <row r="120" spans="2:5" x14ac:dyDescent="0.2">
      <c r="B120" s="196" t="s">
        <v>117</v>
      </c>
      <c r="C120" s="197">
        <v>91.072000000000003</v>
      </c>
      <c r="D120" s="198" t="s">
        <v>112</v>
      </c>
    </row>
    <row r="121" spans="2:5" x14ac:dyDescent="0.2">
      <c r="B121" s="196" t="s">
        <v>113</v>
      </c>
      <c r="C121" s="197">
        <v>62.511000000000003</v>
      </c>
      <c r="D121" s="198" t="s">
        <v>112</v>
      </c>
    </row>
    <row r="122" spans="2:5" x14ac:dyDescent="0.2">
      <c r="B122" s="196" t="s">
        <v>118</v>
      </c>
      <c r="C122" s="197">
        <v>45.94</v>
      </c>
      <c r="D122" s="198" t="s">
        <v>112</v>
      </c>
    </row>
    <row r="123" spans="2:5" x14ac:dyDescent="0.2">
      <c r="B123" s="196" t="s">
        <v>114</v>
      </c>
      <c r="C123" s="197">
        <v>37.347000000000001</v>
      </c>
      <c r="D123" s="198" t="s">
        <v>112</v>
      </c>
    </row>
    <row r="124" spans="2:5" x14ac:dyDescent="0.2">
      <c r="B124" s="196" t="s">
        <v>135</v>
      </c>
      <c r="C124" s="197">
        <v>18.899000000000001</v>
      </c>
      <c r="D124" s="198" t="s">
        <v>112</v>
      </c>
    </row>
    <row r="125" spans="2:5" x14ac:dyDescent="0.2">
      <c r="B125" s="196" t="s">
        <v>116</v>
      </c>
      <c r="C125" s="197">
        <v>17.32</v>
      </c>
      <c r="D125" s="198" t="s">
        <v>112</v>
      </c>
    </row>
    <row r="126" spans="2:5" x14ac:dyDescent="0.2">
      <c r="B126" s="196" t="s">
        <v>126</v>
      </c>
      <c r="C126" s="197">
        <v>12.534000000000001</v>
      </c>
      <c r="D126" s="198" t="s">
        <v>112</v>
      </c>
    </row>
    <row r="127" spans="2:5" x14ac:dyDescent="0.2">
      <c r="B127" s="196" t="s">
        <v>122</v>
      </c>
      <c r="C127" s="197">
        <v>11.62</v>
      </c>
      <c r="D127" s="198" t="s">
        <v>112</v>
      </c>
    </row>
    <row r="128" spans="2:5" x14ac:dyDescent="0.2">
      <c r="B128" s="196" t="s">
        <v>120</v>
      </c>
      <c r="C128" s="197">
        <v>10.115</v>
      </c>
      <c r="D128" s="198" t="s">
        <v>112</v>
      </c>
    </row>
    <row r="129" spans="2:5" x14ac:dyDescent="0.2">
      <c r="B129" s="196" t="s">
        <v>145</v>
      </c>
      <c r="C129" s="197">
        <v>8.9550000000000001</v>
      </c>
      <c r="D129" s="198" t="s">
        <v>112</v>
      </c>
    </row>
    <row r="130" spans="2:5" x14ac:dyDescent="0.2">
      <c r="B130" s="196" t="s">
        <v>136</v>
      </c>
      <c r="C130" s="197">
        <v>8.32</v>
      </c>
      <c r="D130" s="198" t="s">
        <v>112</v>
      </c>
    </row>
    <row r="131" spans="2:5" x14ac:dyDescent="0.2">
      <c r="B131" s="196" t="s">
        <v>119</v>
      </c>
      <c r="C131" s="197">
        <v>8.2100000000000009</v>
      </c>
      <c r="D131" s="198" t="s">
        <v>112</v>
      </c>
    </row>
    <row r="132" spans="2:5" x14ac:dyDescent="0.2">
      <c r="B132" s="196" t="s">
        <v>124</v>
      </c>
      <c r="C132" s="197">
        <v>5.2</v>
      </c>
      <c r="D132" s="198" t="s">
        <v>112</v>
      </c>
    </row>
    <row r="133" spans="2:5" x14ac:dyDescent="0.2">
      <c r="B133" s="196" t="s">
        <v>121</v>
      </c>
      <c r="C133" s="197">
        <v>4.5190000000000001</v>
      </c>
      <c r="D133" s="198" t="s">
        <v>112</v>
      </c>
    </row>
    <row r="134" spans="2:5" x14ac:dyDescent="0.2">
      <c r="B134" s="196" t="s">
        <v>125</v>
      </c>
      <c r="C134" s="197">
        <v>4.45</v>
      </c>
      <c r="D134" s="198" t="s">
        <v>112</v>
      </c>
    </row>
    <row r="135" spans="2:5" x14ac:dyDescent="0.2">
      <c r="B135" s="196" t="s">
        <v>123</v>
      </c>
      <c r="C135" s="197">
        <v>2.9</v>
      </c>
      <c r="D135" s="198" t="s">
        <v>112</v>
      </c>
    </row>
    <row r="136" spans="2:5" x14ac:dyDescent="0.2">
      <c r="B136" s="196" t="s">
        <v>115</v>
      </c>
      <c r="C136" s="197">
        <v>2.7309999999999999</v>
      </c>
      <c r="D136" s="198" t="s">
        <v>112</v>
      </c>
    </row>
    <row r="137" spans="2:5" x14ac:dyDescent="0.2">
      <c r="B137" s="196" t="s">
        <v>129</v>
      </c>
      <c r="C137" s="197">
        <v>1.1299999999999999</v>
      </c>
      <c r="D137" s="198" t="s">
        <v>112</v>
      </c>
    </row>
    <row r="138" spans="2:5" x14ac:dyDescent="0.2">
      <c r="B138" s="196" t="s">
        <v>138</v>
      </c>
      <c r="C138" s="197">
        <v>1.034</v>
      </c>
      <c r="D138" s="198" t="s">
        <v>112</v>
      </c>
    </row>
    <row r="139" spans="2:5" x14ac:dyDescent="0.2">
      <c r="B139" s="196" t="s">
        <v>133</v>
      </c>
      <c r="C139" s="197">
        <v>0.14899999999999999</v>
      </c>
      <c r="D139" s="198" t="s">
        <v>112</v>
      </c>
    </row>
    <row r="140" spans="2:5" x14ac:dyDescent="0.2">
      <c r="B140" s="199" t="s">
        <v>152</v>
      </c>
      <c r="C140" s="216">
        <f>SUM(C120:C139)</f>
        <v>354.9559999999999</v>
      </c>
    </row>
    <row r="141" spans="2:5" x14ac:dyDescent="0.2">
      <c r="E141" s="151"/>
    </row>
    <row r="142" spans="2:5" x14ac:dyDescent="0.2">
      <c r="E142" s="151"/>
    </row>
    <row r="143" spans="2:5" ht="15.75" thickBot="1" x14ac:dyDescent="0.25">
      <c r="E143" s="151"/>
    </row>
    <row r="144" spans="2:5" ht="15.75" thickBot="1" x14ac:dyDescent="0.25">
      <c r="B144" s="189" t="s">
        <v>149</v>
      </c>
      <c r="D144" s="217"/>
    </row>
    <row r="145" spans="2:4" x14ac:dyDescent="0.2">
      <c r="B145" s="248" t="s">
        <v>108</v>
      </c>
      <c r="C145" s="221" t="s">
        <v>109</v>
      </c>
      <c r="D145" s="262" t="s">
        <v>110</v>
      </c>
    </row>
    <row r="146" spans="2:4" x14ac:dyDescent="0.2">
      <c r="B146" s="196" t="s">
        <v>115</v>
      </c>
      <c r="C146" s="197">
        <v>168.19</v>
      </c>
      <c r="D146" s="198" t="s">
        <v>112</v>
      </c>
    </row>
    <row r="147" spans="2:4" x14ac:dyDescent="0.2">
      <c r="B147" s="196" t="s">
        <v>119</v>
      </c>
      <c r="C147" s="197">
        <v>44.884999999999998</v>
      </c>
      <c r="D147" s="198" t="s">
        <v>112</v>
      </c>
    </row>
    <row r="148" spans="2:4" x14ac:dyDescent="0.2">
      <c r="B148" s="196" t="s">
        <v>113</v>
      </c>
      <c r="C148" s="197">
        <v>41.756</v>
      </c>
      <c r="D148" s="198" t="s">
        <v>112</v>
      </c>
    </row>
    <row r="149" spans="2:4" x14ac:dyDescent="0.2">
      <c r="B149" s="196" t="s">
        <v>128</v>
      </c>
      <c r="C149" s="197">
        <v>19.18</v>
      </c>
      <c r="D149" s="198" t="s">
        <v>112</v>
      </c>
    </row>
    <row r="150" spans="2:4" x14ac:dyDescent="0.2">
      <c r="B150" s="196" t="s">
        <v>122</v>
      </c>
      <c r="C150" s="197">
        <v>18.239999999999998</v>
      </c>
      <c r="D150" s="198" t="s">
        <v>112</v>
      </c>
    </row>
    <row r="151" spans="2:4" x14ac:dyDescent="0.2">
      <c r="B151" s="196" t="s">
        <v>126</v>
      </c>
      <c r="C151" s="197">
        <v>13.256</v>
      </c>
      <c r="D151" s="198" t="s">
        <v>112</v>
      </c>
    </row>
    <row r="152" spans="2:4" x14ac:dyDescent="0.2">
      <c r="B152" s="196" t="s">
        <v>120</v>
      </c>
      <c r="C152" s="197">
        <v>12.231999999999999</v>
      </c>
      <c r="D152" s="198" t="s">
        <v>112</v>
      </c>
    </row>
    <row r="153" spans="2:4" x14ac:dyDescent="0.2">
      <c r="B153" s="196" t="s">
        <v>141</v>
      </c>
      <c r="C153" s="197">
        <v>9.99</v>
      </c>
      <c r="D153" s="198" t="s">
        <v>112</v>
      </c>
    </row>
    <row r="154" spans="2:4" x14ac:dyDescent="0.2">
      <c r="B154" s="196" t="s">
        <v>117</v>
      </c>
      <c r="C154" s="197">
        <v>7.8840000000000003</v>
      </c>
      <c r="D154" s="198" t="s">
        <v>112</v>
      </c>
    </row>
    <row r="155" spans="2:4" x14ac:dyDescent="0.2">
      <c r="B155" s="196" t="s">
        <v>135</v>
      </c>
      <c r="C155" s="197">
        <v>7.0209999999999999</v>
      </c>
      <c r="D155" s="198" t="s">
        <v>112</v>
      </c>
    </row>
    <row r="156" spans="2:4" x14ac:dyDescent="0.2">
      <c r="B156" s="196" t="s">
        <v>138</v>
      </c>
      <c r="C156" s="197">
        <v>5.3680000000000003</v>
      </c>
      <c r="D156" s="198" t="s">
        <v>112</v>
      </c>
    </row>
    <row r="157" spans="2:4" x14ac:dyDescent="0.2">
      <c r="B157" s="196" t="s">
        <v>124</v>
      </c>
      <c r="C157" s="197">
        <v>5.22</v>
      </c>
      <c r="D157" s="198" t="s">
        <v>112</v>
      </c>
    </row>
    <row r="158" spans="2:4" x14ac:dyDescent="0.2">
      <c r="B158" s="196" t="s">
        <v>127</v>
      </c>
      <c r="C158" s="197">
        <v>3.8780000000000001</v>
      </c>
      <c r="D158" s="198" t="s">
        <v>112</v>
      </c>
    </row>
    <row r="159" spans="2:4" x14ac:dyDescent="0.2">
      <c r="B159" s="196" t="s">
        <v>114</v>
      </c>
      <c r="C159" s="197">
        <v>2.8330000000000002</v>
      </c>
      <c r="D159" s="198" t="s">
        <v>112</v>
      </c>
    </row>
    <row r="160" spans="2:4" x14ac:dyDescent="0.2">
      <c r="B160" s="196" t="s">
        <v>116</v>
      </c>
      <c r="C160" s="197">
        <v>2.504</v>
      </c>
      <c r="D160" s="198" t="s">
        <v>112</v>
      </c>
    </row>
    <row r="161" spans="2:5" x14ac:dyDescent="0.2">
      <c r="B161" s="196" t="s">
        <v>121</v>
      </c>
      <c r="C161" s="197">
        <v>2.36</v>
      </c>
      <c r="D161" s="198" t="s">
        <v>112</v>
      </c>
    </row>
    <row r="162" spans="2:5" x14ac:dyDescent="0.2">
      <c r="B162" s="196" t="s">
        <v>130</v>
      </c>
      <c r="C162" s="197">
        <v>0.748</v>
      </c>
      <c r="D162" s="198" t="s">
        <v>112</v>
      </c>
    </row>
    <row r="163" spans="2:5" x14ac:dyDescent="0.2">
      <c r="B163" s="196" t="s">
        <v>129</v>
      </c>
      <c r="C163" s="197">
        <v>0.38500000000000001</v>
      </c>
      <c r="D163" s="198" t="s">
        <v>112</v>
      </c>
    </row>
    <row r="164" spans="2:5" x14ac:dyDescent="0.2">
      <c r="B164" s="196" t="s">
        <v>132</v>
      </c>
      <c r="C164" s="197">
        <v>0.247</v>
      </c>
      <c r="D164" s="198" t="s">
        <v>112</v>
      </c>
    </row>
    <row r="165" spans="2:5" x14ac:dyDescent="0.2">
      <c r="B165" s="199" t="s">
        <v>152</v>
      </c>
      <c r="C165" s="233">
        <f>SUM(C146:C164)</f>
        <v>366.17700000000002</v>
      </c>
      <c r="E165" s="151"/>
    </row>
    <row r="167" spans="2:5" x14ac:dyDescent="0.2">
      <c r="D167" s="217"/>
    </row>
    <row r="168" spans="2:5" ht="15.75" thickBot="1" x14ac:dyDescent="0.25"/>
    <row r="169" spans="2:5" ht="15.75" thickBot="1" x14ac:dyDescent="0.25">
      <c r="B169" s="189" t="s">
        <v>150</v>
      </c>
      <c r="D169" s="217"/>
    </row>
    <row r="170" spans="2:5" x14ac:dyDescent="0.2">
      <c r="B170" s="248" t="s">
        <v>108</v>
      </c>
      <c r="C170" s="221" t="s">
        <v>109</v>
      </c>
      <c r="D170" s="262" t="s">
        <v>110</v>
      </c>
    </row>
    <row r="171" spans="2:5" x14ac:dyDescent="0.2">
      <c r="B171" s="277" t="s">
        <v>116</v>
      </c>
      <c r="C171" s="273">
        <v>47.25</v>
      </c>
      <c r="D171" s="198" t="s">
        <v>112</v>
      </c>
    </row>
    <row r="172" spans="2:5" x14ac:dyDescent="0.2">
      <c r="B172" s="278" t="s">
        <v>135</v>
      </c>
      <c r="C172" s="252">
        <v>28.277000000000001</v>
      </c>
      <c r="D172" s="253" t="s">
        <v>112</v>
      </c>
    </row>
    <row r="173" spans="2:5" x14ac:dyDescent="0.2">
      <c r="B173" s="278" t="s">
        <v>113</v>
      </c>
      <c r="C173" s="252">
        <v>28.119</v>
      </c>
      <c r="D173" s="253" t="s">
        <v>112</v>
      </c>
    </row>
    <row r="174" spans="2:5" x14ac:dyDescent="0.2">
      <c r="B174" s="278" t="s">
        <v>117</v>
      </c>
      <c r="C174" s="252">
        <v>26.86</v>
      </c>
      <c r="D174" s="253" t="s">
        <v>112</v>
      </c>
    </row>
    <row r="175" spans="2:5" x14ac:dyDescent="0.2">
      <c r="B175" s="279" t="s">
        <v>114</v>
      </c>
      <c r="C175" s="252">
        <v>11.904999999999999</v>
      </c>
      <c r="D175" s="253" t="s">
        <v>112</v>
      </c>
    </row>
    <row r="176" spans="2:5" x14ac:dyDescent="0.2">
      <c r="B176" s="278" t="s">
        <v>115</v>
      </c>
      <c r="C176" s="252">
        <v>11.384</v>
      </c>
      <c r="D176" s="253" t="s">
        <v>112</v>
      </c>
    </row>
    <row r="177" spans="2:5" x14ac:dyDescent="0.2">
      <c r="B177" s="278" t="s">
        <v>119</v>
      </c>
      <c r="C177" s="252">
        <v>6.66</v>
      </c>
      <c r="D177" s="253" t="s">
        <v>112</v>
      </c>
    </row>
    <row r="178" spans="2:5" x14ac:dyDescent="0.2">
      <c r="B178" s="278" t="s">
        <v>118</v>
      </c>
      <c r="C178" s="252">
        <v>5.41</v>
      </c>
      <c r="D178" s="253" t="s">
        <v>112</v>
      </c>
    </row>
    <row r="179" spans="2:5" x14ac:dyDescent="0.2">
      <c r="B179" s="278" t="s">
        <v>128</v>
      </c>
      <c r="C179" s="252">
        <v>5.2190000000000003</v>
      </c>
      <c r="D179" s="253" t="s">
        <v>112</v>
      </c>
    </row>
    <row r="180" spans="2:5" x14ac:dyDescent="0.2">
      <c r="B180" s="277" t="s">
        <v>137</v>
      </c>
      <c r="C180" s="273">
        <v>3.63</v>
      </c>
      <c r="D180" s="198" t="s">
        <v>112</v>
      </c>
    </row>
    <row r="181" spans="2:5" x14ac:dyDescent="0.2">
      <c r="B181" s="278" t="s">
        <v>126</v>
      </c>
      <c r="C181" s="252">
        <v>3.3290000000000002</v>
      </c>
      <c r="D181" s="253" t="s">
        <v>112</v>
      </c>
    </row>
    <row r="182" spans="2:5" x14ac:dyDescent="0.2">
      <c r="B182" s="277" t="s">
        <v>129</v>
      </c>
      <c r="C182" s="273">
        <v>2.3090000000000002</v>
      </c>
      <c r="D182" s="198" t="s">
        <v>112</v>
      </c>
    </row>
    <row r="183" spans="2:5" x14ac:dyDescent="0.2">
      <c r="B183" s="277" t="s">
        <v>138</v>
      </c>
      <c r="C183" s="273">
        <v>1.93</v>
      </c>
      <c r="D183" s="198" t="s">
        <v>112</v>
      </c>
    </row>
    <row r="184" spans="2:5" x14ac:dyDescent="0.2">
      <c r="B184" s="277" t="s">
        <v>127</v>
      </c>
      <c r="C184" s="273">
        <v>1.6359999999999999</v>
      </c>
      <c r="D184" s="198" t="s">
        <v>112</v>
      </c>
    </row>
    <row r="185" spans="2:5" x14ac:dyDescent="0.2">
      <c r="B185" s="277" t="s">
        <v>130</v>
      </c>
      <c r="C185" s="273">
        <v>1.1000000000000001</v>
      </c>
      <c r="D185" s="198" t="s">
        <v>112</v>
      </c>
    </row>
    <row r="186" spans="2:5" x14ac:dyDescent="0.2">
      <c r="B186" s="277" t="s">
        <v>122</v>
      </c>
      <c r="C186" s="273">
        <v>0.58199999999999996</v>
      </c>
      <c r="D186" s="198" t="s">
        <v>112</v>
      </c>
    </row>
    <row r="187" spans="2:5" x14ac:dyDescent="0.2">
      <c r="B187" s="277" t="s">
        <v>111</v>
      </c>
      <c r="C187" s="273">
        <v>0.41899999999999998</v>
      </c>
      <c r="D187" s="198" t="s">
        <v>112</v>
      </c>
    </row>
    <row r="188" spans="2:5" x14ac:dyDescent="0.2">
      <c r="B188" s="277" t="s">
        <v>133</v>
      </c>
      <c r="C188" s="273">
        <v>7.8E-2</v>
      </c>
      <c r="D188" s="198" t="s">
        <v>112</v>
      </c>
      <c r="E188" s="151"/>
    </row>
    <row r="189" spans="2:5" x14ac:dyDescent="0.2">
      <c r="B189" s="199" t="s">
        <v>152</v>
      </c>
      <c r="C189" s="233">
        <f>SUM(C171:C188)</f>
        <v>186.09700000000001</v>
      </c>
      <c r="E189" s="151"/>
    </row>
    <row r="190" spans="2:5" x14ac:dyDescent="0.2">
      <c r="B190" s="261"/>
      <c r="E190" s="151"/>
    </row>
    <row r="191" spans="2:5" x14ac:dyDescent="0.2">
      <c r="B191" s="260"/>
      <c r="E191" s="151"/>
    </row>
    <row r="192" spans="2:5" ht="15.75" thickBot="1" x14ac:dyDescent="0.25">
      <c r="B192" s="260"/>
      <c r="E192" s="151"/>
    </row>
    <row r="193" spans="2:10" ht="15.75" thickBot="1" x14ac:dyDescent="0.25">
      <c r="B193" s="189" t="s">
        <v>196</v>
      </c>
      <c r="C193" s="276"/>
      <c r="D193" s="217"/>
    </row>
    <row r="194" spans="2:10" x14ac:dyDescent="0.2">
      <c r="B194" s="248" t="s">
        <v>108</v>
      </c>
      <c r="C194" s="221" t="s">
        <v>109</v>
      </c>
      <c r="D194" s="262" t="s">
        <v>110</v>
      </c>
    </row>
    <row r="195" spans="2:10" x14ac:dyDescent="0.2">
      <c r="B195" s="277" t="s">
        <v>114</v>
      </c>
      <c r="C195" s="273">
        <v>11.555999999999999</v>
      </c>
      <c r="D195" s="198" t="s">
        <v>112</v>
      </c>
    </row>
    <row r="196" spans="2:10" x14ac:dyDescent="0.2">
      <c r="B196" s="278" t="s">
        <v>113</v>
      </c>
      <c r="C196" s="252">
        <v>9.6850000000000005</v>
      </c>
      <c r="D196" s="253" t="s">
        <v>112</v>
      </c>
    </row>
    <row r="197" spans="2:10" x14ac:dyDescent="0.2">
      <c r="B197" s="278" t="s">
        <v>135</v>
      </c>
      <c r="C197" s="252">
        <v>1.835</v>
      </c>
      <c r="D197" s="253" t="s">
        <v>112</v>
      </c>
    </row>
    <row r="198" spans="2:10" x14ac:dyDescent="0.2">
      <c r="B198" s="278" t="s">
        <v>128</v>
      </c>
      <c r="C198" s="252">
        <v>0.98399999999999999</v>
      </c>
      <c r="D198" s="253" t="s">
        <v>112</v>
      </c>
    </row>
    <row r="199" spans="2:10" x14ac:dyDescent="0.2">
      <c r="B199" s="199" t="s">
        <v>152</v>
      </c>
      <c r="C199" s="233">
        <f>SUM(C195:C198)</f>
        <v>24.060000000000002</v>
      </c>
      <c r="D199" s="276"/>
      <c r="G199" s="151"/>
      <c r="H199" s="151"/>
      <c r="I199" s="151"/>
      <c r="J199" s="151"/>
    </row>
    <row r="200" spans="2:10" x14ac:dyDescent="0.2">
      <c r="G200" s="151"/>
      <c r="H200" s="151"/>
      <c r="I200" s="151"/>
      <c r="J200" s="151"/>
    </row>
    <row r="201" spans="2:10" x14ac:dyDescent="0.2">
      <c r="G201" s="151"/>
      <c r="H201" s="151"/>
      <c r="I201" s="151"/>
      <c r="J201" s="151"/>
    </row>
    <row r="202" spans="2:10" ht="15.75" thickBot="1" x14ac:dyDescent="0.25">
      <c r="G202" s="151"/>
      <c r="H202" s="151"/>
      <c r="I202" s="151"/>
      <c r="J202" s="151"/>
    </row>
    <row r="203" spans="2:10" ht="15.75" thickBot="1" x14ac:dyDescent="0.25">
      <c r="B203" s="189" t="s">
        <v>199</v>
      </c>
      <c r="C203" s="297"/>
      <c r="D203" s="301"/>
    </row>
    <row r="204" spans="2:10" x14ac:dyDescent="0.2">
      <c r="B204" s="248" t="s">
        <v>108</v>
      </c>
      <c r="C204" s="221" t="s">
        <v>109</v>
      </c>
      <c r="D204" s="262" t="s">
        <v>110</v>
      </c>
    </row>
    <row r="205" spans="2:10" x14ac:dyDescent="0.2">
      <c r="B205" s="303" t="s">
        <v>117</v>
      </c>
      <c r="C205" s="334">
        <v>30.56</v>
      </c>
      <c r="D205" s="296" t="s">
        <v>112</v>
      </c>
    </row>
    <row r="206" spans="2:10" x14ac:dyDescent="0.2">
      <c r="B206" s="303" t="s">
        <v>119</v>
      </c>
      <c r="C206" s="334">
        <v>25.81</v>
      </c>
      <c r="D206" s="296" t="s">
        <v>112</v>
      </c>
    </row>
    <row r="207" spans="2:10" x14ac:dyDescent="0.2">
      <c r="B207" s="303" t="s">
        <v>114</v>
      </c>
      <c r="C207" s="334">
        <v>25.39</v>
      </c>
      <c r="D207" s="296" t="s">
        <v>112</v>
      </c>
    </row>
    <row r="208" spans="2:10" x14ac:dyDescent="0.2">
      <c r="B208" s="303" t="s">
        <v>146</v>
      </c>
      <c r="C208" s="334">
        <v>8.2200000000000006</v>
      </c>
      <c r="D208" s="296" t="s">
        <v>112</v>
      </c>
    </row>
    <row r="209" spans="2:6" x14ac:dyDescent="0.2">
      <c r="B209" s="303" t="s">
        <v>113</v>
      </c>
      <c r="C209" s="334">
        <v>242.5</v>
      </c>
      <c r="D209" s="296" t="s">
        <v>112</v>
      </c>
    </row>
    <row r="210" spans="2:6" x14ac:dyDescent="0.2">
      <c r="B210" s="303" t="s">
        <v>135</v>
      </c>
      <c r="C210" s="334">
        <v>2.2999999999999998</v>
      </c>
      <c r="D210" s="296" t="s">
        <v>112</v>
      </c>
    </row>
    <row r="211" spans="2:6" x14ac:dyDescent="0.2">
      <c r="B211" s="303" t="s">
        <v>123</v>
      </c>
      <c r="C211" s="334">
        <v>0.14499999999999999</v>
      </c>
      <c r="D211" s="296" t="s">
        <v>112</v>
      </c>
      <c r="E211" s="151"/>
      <c r="F211" s="151"/>
    </row>
    <row r="212" spans="2:6" x14ac:dyDescent="0.2">
      <c r="B212" s="199" t="s">
        <v>152</v>
      </c>
      <c r="C212" s="233">
        <f>SUM(C205:C211)</f>
        <v>334.92500000000001</v>
      </c>
      <c r="E212" s="151"/>
      <c r="F212" s="151"/>
    </row>
    <row r="213" spans="2:6" x14ac:dyDescent="0.2">
      <c r="E213" s="151"/>
      <c r="F213" s="151"/>
    </row>
    <row r="215" spans="2:6" ht="15.75" thickBot="1" x14ac:dyDescent="0.25"/>
    <row r="216" spans="2:6" ht="15.75" thickBot="1" x14ac:dyDescent="0.25">
      <c r="B216" s="189" t="s">
        <v>201</v>
      </c>
      <c r="C216" s="293"/>
      <c r="D216" s="293"/>
    </row>
    <row r="217" spans="2:6" x14ac:dyDescent="0.2">
      <c r="B217" s="248" t="s">
        <v>108</v>
      </c>
      <c r="C217" s="221" t="s">
        <v>109</v>
      </c>
      <c r="D217" s="295" t="s">
        <v>110</v>
      </c>
    </row>
    <row r="218" spans="2:6" x14ac:dyDescent="0.2">
      <c r="B218" s="313" t="s">
        <v>114</v>
      </c>
      <c r="C218" s="335">
        <v>293.84300000000002</v>
      </c>
      <c r="D218" s="296" t="s">
        <v>112</v>
      </c>
    </row>
    <row r="219" spans="2:6" x14ac:dyDescent="0.2">
      <c r="B219" s="313" t="s">
        <v>113</v>
      </c>
      <c r="C219" s="335">
        <v>21.099</v>
      </c>
      <c r="D219" s="296" t="s">
        <v>112</v>
      </c>
    </row>
    <row r="220" spans="2:6" x14ac:dyDescent="0.2">
      <c r="B220" s="313" t="s">
        <v>124</v>
      </c>
      <c r="C220" s="335">
        <v>9.9849999999999994</v>
      </c>
      <c r="D220" s="296" t="s">
        <v>112</v>
      </c>
    </row>
    <row r="221" spans="2:6" x14ac:dyDescent="0.2">
      <c r="B221" s="313" t="s">
        <v>119</v>
      </c>
      <c r="C221" s="335">
        <v>5.39</v>
      </c>
      <c r="D221" s="296" t="s">
        <v>112</v>
      </c>
    </row>
    <row r="222" spans="2:6" x14ac:dyDescent="0.2">
      <c r="B222" s="313" t="s">
        <v>115</v>
      </c>
      <c r="C222" s="335">
        <v>1.53</v>
      </c>
      <c r="D222" s="296" t="s">
        <v>112</v>
      </c>
    </row>
    <row r="223" spans="2:6" x14ac:dyDescent="0.2">
      <c r="B223" s="313" t="s">
        <v>120</v>
      </c>
      <c r="C223" s="335">
        <v>0.68300000000000005</v>
      </c>
      <c r="D223" s="296" t="s">
        <v>112</v>
      </c>
      <c r="F223" s="151"/>
    </row>
    <row r="224" spans="2:6" x14ac:dyDescent="0.2">
      <c r="B224" s="313" t="s">
        <v>135</v>
      </c>
      <c r="C224" s="335">
        <v>0.21199999999999999</v>
      </c>
      <c r="D224" s="296" t="s">
        <v>112</v>
      </c>
      <c r="F224" s="151"/>
    </row>
    <row r="225" spans="2:6" x14ac:dyDescent="0.2">
      <c r="B225" s="268" t="s">
        <v>152</v>
      </c>
      <c r="C225" s="233">
        <f>SUM(C218:C224)</f>
        <v>332.74199999999996</v>
      </c>
      <c r="F225" s="151"/>
    </row>
    <row r="226" spans="2:6" x14ac:dyDescent="0.2">
      <c r="F226" s="151"/>
    </row>
    <row r="227" spans="2:6" x14ac:dyDescent="0.2">
      <c r="F227" s="151"/>
    </row>
    <row r="228" spans="2:6" ht="15.75" thickBot="1" x14ac:dyDescent="0.25"/>
    <row r="229" spans="2:6" ht="15.75" thickBot="1" x14ac:dyDescent="0.25">
      <c r="B229" s="189" t="s">
        <v>211</v>
      </c>
      <c r="C229" s="309"/>
      <c r="D229" s="309"/>
    </row>
    <row r="230" spans="2:6" x14ac:dyDescent="0.2">
      <c r="B230" s="248" t="s">
        <v>108</v>
      </c>
      <c r="C230" s="221" t="s">
        <v>109</v>
      </c>
      <c r="D230" s="295" t="s">
        <v>110</v>
      </c>
      <c r="F230" s="333"/>
    </row>
    <row r="231" spans="2:6" x14ac:dyDescent="0.2">
      <c r="B231" s="352" t="s">
        <v>243</v>
      </c>
      <c r="C231" s="337">
        <v>1.3480000000000001</v>
      </c>
      <c r="D231" s="338" t="s">
        <v>112</v>
      </c>
    </row>
    <row r="232" spans="2:6" x14ac:dyDescent="0.2">
      <c r="B232" s="352" t="s">
        <v>239</v>
      </c>
      <c r="C232" s="337">
        <v>0.10299999999999999</v>
      </c>
      <c r="D232" s="338" t="s">
        <v>112</v>
      </c>
    </row>
    <row r="233" spans="2:6" x14ac:dyDescent="0.2">
      <c r="B233" s="352" t="s">
        <v>240</v>
      </c>
      <c r="C233" s="337">
        <v>26.99</v>
      </c>
      <c r="D233" s="338" t="s">
        <v>112</v>
      </c>
      <c r="F233" s="367"/>
    </row>
    <row r="234" spans="2:6" x14ac:dyDescent="0.2">
      <c r="B234" s="352" t="s">
        <v>222</v>
      </c>
      <c r="C234" s="337">
        <v>68.77</v>
      </c>
      <c r="D234" s="338" t="s">
        <v>112</v>
      </c>
    </row>
    <row r="235" spans="2:6" s="369" customFormat="1" x14ac:dyDescent="0.2">
      <c r="B235" s="352" t="s">
        <v>116</v>
      </c>
      <c r="C235" s="337">
        <v>65.5</v>
      </c>
      <c r="D235" s="338" t="s">
        <v>112</v>
      </c>
    </row>
    <row r="236" spans="2:6" x14ac:dyDescent="0.2">
      <c r="B236" s="352" t="s">
        <v>223</v>
      </c>
      <c r="C236" s="337">
        <v>15.855</v>
      </c>
      <c r="D236" s="338" t="s">
        <v>112</v>
      </c>
    </row>
    <row r="237" spans="2:6" x14ac:dyDescent="0.2">
      <c r="B237" s="352" t="s">
        <v>241</v>
      </c>
      <c r="C237" s="337">
        <v>0.29899999999999999</v>
      </c>
      <c r="D237" s="338" t="s">
        <v>112</v>
      </c>
    </row>
    <row r="238" spans="2:6" x14ac:dyDescent="0.2">
      <c r="B238" s="352" t="s">
        <v>155</v>
      </c>
      <c r="C238" s="337">
        <v>12.254</v>
      </c>
      <c r="D238" s="338" t="s">
        <v>112</v>
      </c>
    </row>
    <row r="239" spans="2:6" x14ac:dyDescent="0.2">
      <c r="B239" s="352" t="s">
        <v>228</v>
      </c>
      <c r="C239" s="337">
        <v>207.37</v>
      </c>
      <c r="D239" s="338" t="s">
        <v>112</v>
      </c>
    </row>
    <row r="240" spans="2:6" x14ac:dyDescent="0.2">
      <c r="B240" s="352" t="s">
        <v>231</v>
      </c>
      <c r="C240" s="337">
        <v>3.3239999999999998</v>
      </c>
      <c r="D240" s="338" t="s">
        <v>112</v>
      </c>
    </row>
    <row r="241" spans="2:7" x14ac:dyDescent="0.2">
      <c r="B241" s="352" t="s">
        <v>232</v>
      </c>
      <c r="C241" s="337">
        <v>0.48899999999999999</v>
      </c>
      <c r="D241" s="338" t="s">
        <v>112</v>
      </c>
    </row>
    <row r="242" spans="2:7" x14ac:dyDescent="0.2">
      <c r="B242" s="352" t="s">
        <v>245</v>
      </c>
      <c r="C242" s="337">
        <v>148.30000000000001</v>
      </c>
      <c r="D242" s="338" t="s">
        <v>112</v>
      </c>
      <c r="E242" s="247"/>
      <c r="F242" s="247"/>
      <c r="G242" s="367"/>
    </row>
    <row r="243" spans="2:7" x14ac:dyDescent="0.2">
      <c r="B243" s="352" t="s">
        <v>234</v>
      </c>
      <c r="C243" s="337">
        <v>0.76100000000000001</v>
      </c>
      <c r="D243" s="338" t="s">
        <v>112</v>
      </c>
    </row>
    <row r="244" spans="2:7" x14ac:dyDescent="0.2">
      <c r="B244" s="352" t="s">
        <v>247</v>
      </c>
      <c r="C244" s="337">
        <v>249.429</v>
      </c>
      <c r="D244" s="338" t="s">
        <v>112</v>
      </c>
      <c r="F244" s="151"/>
    </row>
    <row r="245" spans="2:7" x14ac:dyDescent="0.2">
      <c r="B245" s="268" t="s">
        <v>152</v>
      </c>
      <c r="C245" s="233">
        <f>SUM(C231:C244)</f>
        <v>800.79200000000003</v>
      </c>
    </row>
    <row r="248" spans="2:7" ht="15.75" thickBot="1" x14ac:dyDescent="0.25"/>
    <row r="249" spans="2:7" ht="15.75" thickBot="1" x14ac:dyDescent="0.25">
      <c r="B249" s="189" t="s">
        <v>214</v>
      </c>
      <c r="C249" s="309"/>
      <c r="D249" s="309"/>
    </row>
    <row r="250" spans="2:7" x14ac:dyDescent="0.2">
      <c r="B250" s="248" t="s">
        <v>108</v>
      </c>
      <c r="C250" s="221" t="s">
        <v>109</v>
      </c>
      <c r="D250" s="295" t="s">
        <v>110</v>
      </c>
    </row>
    <row r="251" spans="2:7" x14ac:dyDescent="0.2">
      <c r="B251" s="352" t="s">
        <v>243</v>
      </c>
      <c r="C251" s="337">
        <v>11.737</v>
      </c>
      <c r="D251" s="338" t="s">
        <v>112</v>
      </c>
    </row>
    <row r="252" spans="2:7" x14ac:dyDescent="0.2">
      <c r="B252" s="352" t="s">
        <v>218</v>
      </c>
      <c r="C252" s="337">
        <v>2.21</v>
      </c>
      <c r="D252" s="338" t="s">
        <v>112</v>
      </c>
    </row>
    <row r="253" spans="2:7" x14ac:dyDescent="0.2">
      <c r="B253" s="352" t="s">
        <v>244</v>
      </c>
      <c r="C253" s="337">
        <v>67.77</v>
      </c>
      <c r="D253" s="338" t="s">
        <v>112</v>
      </c>
      <c r="E253"/>
      <c r="F253" s="372"/>
    </row>
    <row r="254" spans="2:7" x14ac:dyDescent="0.2">
      <c r="B254" s="352" t="s">
        <v>240</v>
      </c>
      <c r="C254" s="337">
        <v>4.46</v>
      </c>
      <c r="D254" s="338" t="s">
        <v>112</v>
      </c>
      <c r="E254"/>
      <c r="F254" s="372"/>
    </row>
    <row r="255" spans="2:7" x14ac:dyDescent="0.2">
      <c r="B255" s="352" t="s">
        <v>222</v>
      </c>
      <c r="C255" s="337">
        <v>5.54</v>
      </c>
      <c r="D255" s="338" t="s">
        <v>112</v>
      </c>
    </row>
    <row r="256" spans="2:7" x14ac:dyDescent="0.2">
      <c r="B256" s="352" t="s">
        <v>226</v>
      </c>
      <c r="C256" s="337">
        <v>4.6769999999999996</v>
      </c>
      <c r="D256" s="338" t="s">
        <v>112</v>
      </c>
    </row>
    <row r="257" spans="2:7" x14ac:dyDescent="0.2">
      <c r="B257" s="352" t="s">
        <v>228</v>
      </c>
      <c r="C257" s="337">
        <v>2.177</v>
      </c>
      <c r="D257" s="338" t="s">
        <v>112</v>
      </c>
    </row>
    <row r="258" spans="2:7" x14ac:dyDescent="0.2">
      <c r="B258" s="352" t="s">
        <v>245</v>
      </c>
      <c r="C258" s="337">
        <v>12.16</v>
      </c>
      <c r="D258" s="338" t="s">
        <v>112</v>
      </c>
      <c r="E258" s="247"/>
      <c r="F258" s="247"/>
      <c r="G258" s="372"/>
    </row>
    <row r="259" spans="2:7" x14ac:dyDescent="0.2">
      <c r="B259" s="352" t="s">
        <v>247</v>
      </c>
      <c r="C259" s="337">
        <v>33.622999999999998</v>
      </c>
      <c r="D259" s="338" t="s">
        <v>112</v>
      </c>
    </row>
    <row r="260" spans="2:7" x14ac:dyDescent="0.2">
      <c r="B260" s="352" t="s">
        <v>242</v>
      </c>
      <c r="C260" s="337">
        <v>34.04</v>
      </c>
      <c r="D260" s="338" t="s">
        <v>112</v>
      </c>
    </row>
    <row r="261" spans="2:7" x14ac:dyDescent="0.2">
      <c r="B261" s="268" t="s">
        <v>152</v>
      </c>
      <c r="C261" s="233">
        <f>SUM(C251:C260)</f>
        <v>178.39400000000001</v>
      </c>
      <c r="D261" s="370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Y471"/>
  <sheetViews>
    <sheetView workbookViewId="0">
      <selection activeCell="F43" sqref="F43"/>
    </sheetView>
  </sheetViews>
  <sheetFormatPr defaultColWidth="11.43359375" defaultRowHeight="15" x14ac:dyDescent="0.2"/>
  <cols>
    <col min="1" max="1" width="11.43359375" style="174"/>
    <col min="2" max="2" width="38.203125" style="174" customWidth="1"/>
    <col min="3" max="3" width="16.41015625" style="174" customWidth="1"/>
    <col min="4" max="4" width="22.1953125" style="174" customWidth="1"/>
    <col min="5" max="16384" width="11.43359375" style="174"/>
  </cols>
  <sheetData>
    <row r="1" spans="2:9" ht="21" x14ac:dyDescent="0.3">
      <c r="B1" s="451" t="s">
        <v>156</v>
      </c>
      <c r="C1" s="452"/>
      <c r="D1" s="453"/>
      <c r="I1" s="217"/>
    </row>
    <row r="2" spans="2:9" x14ac:dyDescent="0.2">
      <c r="D2" s="217"/>
      <c r="I2" s="224"/>
    </row>
    <row r="3" spans="2:9" x14ac:dyDescent="0.2">
      <c r="B3" s="225" t="s">
        <v>107</v>
      </c>
      <c r="D3" s="217"/>
    </row>
    <row r="4" spans="2:9" x14ac:dyDescent="0.2">
      <c r="B4" s="226" t="s">
        <v>157</v>
      </c>
      <c r="D4" s="217"/>
    </row>
    <row r="5" spans="2:9" x14ac:dyDescent="0.2">
      <c r="B5" s="226" t="s">
        <v>108</v>
      </c>
      <c r="C5" s="226" t="s">
        <v>109</v>
      </c>
      <c r="D5" s="227" t="s">
        <v>110</v>
      </c>
    </row>
    <row r="6" spans="2:9" x14ac:dyDescent="0.2">
      <c r="B6" s="196" t="s">
        <v>113</v>
      </c>
      <c r="C6" s="196">
        <v>1</v>
      </c>
      <c r="D6" s="198" t="s">
        <v>158</v>
      </c>
    </row>
    <row r="7" spans="2:9" x14ac:dyDescent="0.2">
      <c r="D7" s="217"/>
    </row>
    <row r="8" spans="2:9" x14ac:dyDescent="0.2">
      <c r="B8" s="225" t="s">
        <v>107</v>
      </c>
      <c r="D8" s="217"/>
    </row>
    <row r="9" spans="2:9" x14ac:dyDescent="0.2">
      <c r="B9" s="226" t="s">
        <v>159</v>
      </c>
      <c r="D9" s="217"/>
    </row>
    <row r="10" spans="2:9" x14ac:dyDescent="0.2">
      <c r="B10" s="226" t="s">
        <v>108</v>
      </c>
      <c r="C10" s="226" t="s">
        <v>109</v>
      </c>
      <c r="D10" s="227" t="s">
        <v>110</v>
      </c>
    </row>
    <row r="11" spans="2:9" x14ac:dyDescent="0.2">
      <c r="B11" s="196" t="s">
        <v>113</v>
      </c>
      <c r="C11" s="196">
        <v>8.24</v>
      </c>
      <c r="D11" s="222" t="s">
        <v>112</v>
      </c>
    </row>
    <row r="12" spans="2:9" x14ac:dyDescent="0.2">
      <c r="B12" s="196" t="s">
        <v>119</v>
      </c>
      <c r="C12" s="196">
        <v>1.06</v>
      </c>
      <c r="D12" s="222" t="s">
        <v>112</v>
      </c>
    </row>
    <row r="13" spans="2:9" x14ac:dyDescent="0.2">
      <c r="B13" s="199" t="s">
        <v>152</v>
      </c>
      <c r="C13" s="223">
        <f>SUM(C11:C12)</f>
        <v>9.3000000000000007</v>
      </c>
      <c r="D13" s="217"/>
    </row>
    <row r="14" spans="2:9" x14ac:dyDescent="0.2">
      <c r="D14" s="217"/>
    </row>
    <row r="15" spans="2:9" x14ac:dyDescent="0.2">
      <c r="B15" s="225" t="s">
        <v>107</v>
      </c>
      <c r="D15" s="217"/>
    </row>
    <row r="16" spans="2:9" x14ac:dyDescent="0.2">
      <c r="B16" s="226" t="s">
        <v>160</v>
      </c>
      <c r="D16" s="217"/>
    </row>
    <row r="17" spans="2:25" x14ac:dyDescent="0.2">
      <c r="B17" s="226" t="s">
        <v>108</v>
      </c>
      <c r="C17" s="226" t="s">
        <v>109</v>
      </c>
      <c r="D17" s="227" t="s">
        <v>110</v>
      </c>
    </row>
    <row r="18" spans="2:25" x14ac:dyDescent="0.2">
      <c r="B18" s="196" t="s">
        <v>124</v>
      </c>
      <c r="C18" s="196">
        <v>33</v>
      </c>
      <c r="D18" s="198" t="s">
        <v>158</v>
      </c>
    </row>
    <row r="19" spans="2:25" x14ac:dyDescent="0.2">
      <c r="B19" s="196" t="s">
        <v>135</v>
      </c>
      <c r="C19" s="196">
        <v>10</v>
      </c>
      <c r="D19" s="198" t="s">
        <v>158</v>
      </c>
    </row>
    <row r="20" spans="2:25" x14ac:dyDescent="0.2">
      <c r="B20" s="199" t="s">
        <v>161</v>
      </c>
      <c r="C20" s="220">
        <f>SUM(C18:C19)</f>
        <v>43</v>
      </c>
      <c r="D20" s="217"/>
    </row>
    <row r="21" spans="2:25" x14ac:dyDescent="0.2">
      <c r="D21" s="217"/>
    </row>
    <row r="22" spans="2:25" x14ac:dyDescent="0.2">
      <c r="B22" s="225" t="s">
        <v>107</v>
      </c>
      <c r="D22" s="217"/>
    </row>
    <row r="23" spans="2:25" x14ac:dyDescent="0.2">
      <c r="B23" s="226" t="s">
        <v>162</v>
      </c>
      <c r="D23" s="217"/>
    </row>
    <row r="24" spans="2:25" x14ac:dyDescent="0.2">
      <c r="B24" s="226" t="s">
        <v>108</v>
      </c>
      <c r="C24" s="226" t="s">
        <v>109</v>
      </c>
      <c r="D24" s="227" t="s">
        <v>110</v>
      </c>
    </row>
    <row r="25" spans="2:25" x14ac:dyDescent="0.2">
      <c r="B25" s="196" t="s">
        <v>114</v>
      </c>
      <c r="C25" s="197">
        <v>106.08</v>
      </c>
      <c r="D25" s="198" t="s">
        <v>112</v>
      </c>
    </row>
    <row r="26" spans="2:25" x14ac:dyDescent="0.2">
      <c r="B26" s="196" t="s">
        <v>125</v>
      </c>
      <c r="C26" s="197">
        <v>78.569999999999993</v>
      </c>
      <c r="D26" s="198" t="s">
        <v>112</v>
      </c>
    </row>
    <row r="27" spans="2:25" x14ac:dyDescent="0.2">
      <c r="B27" s="196" t="s">
        <v>132</v>
      </c>
      <c r="C27" s="197">
        <v>18.100000000000001</v>
      </c>
      <c r="D27" s="198" t="s">
        <v>112</v>
      </c>
      <c r="Y27" s="22"/>
    </row>
    <row r="28" spans="2:25" x14ac:dyDescent="0.2">
      <c r="B28" s="196" t="s">
        <v>126</v>
      </c>
      <c r="C28" s="197">
        <v>7.9669999999999996</v>
      </c>
      <c r="D28" s="198" t="s">
        <v>112</v>
      </c>
    </row>
    <row r="29" spans="2:25" x14ac:dyDescent="0.2">
      <c r="B29" s="196" t="s">
        <v>116</v>
      </c>
      <c r="C29" s="197">
        <v>3.49</v>
      </c>
      <c r="D29" s="198" t="s">
        <v>112</v>
      </c>
    </row>
    <row r="30" spans="2:25" x14ac:dyDescent="0.2">
      <c r="B30" s="196" t="s">
        <v>111</v>
      </c>
      <c r="C30" s="197">
        <v>3.36</v>
      </c>
      <c r="D30" s="198" t="s">
        <v>112</v>
      </c>
    </row>
    <row r="31" spans="2:25" x14ac:dyDescent="0.2">
      <c r="B31" s="196" t="s">
        <v>123</v>
      </c>
      <c r="C31" s="197">
        <v>3.3109999999999999</v>
      </c>
      <c r="D31" s="198" t="s">
        <v>112</v>
      </c>
    </row>
    <row r="32" spans="2:25" x14ac:dyDescent="0.2">
      <c r="B32" s="199" t="s">
        <v>152</v>
      </c>
      <c r="C32" s="216">
        <f>SUM(C25:C31)</f>
        <v>220.87800000000001</v>
      </c>
      <c r="D32" s="217"/>
    </row>
    <row r="33" spans="2:9" x14ac:dyDescent="0.2">
      <c r="C33" s="263"/>
      <c r="D33" s="217"/>
    </row>
    <row r="34" spans="2:9" x14ac:dyDescent="0.2">
      <c r="B34" s="225" t="s">
        <v>107</v>
      </c>
      <c r="D34" s="217"/>
    </row>
    <row r="35" spans="2:9" x14ac:dyDescent="0.2">
      <c r="B35" s="226" t="s">
        <v>163</v>
      </c>
      <c r="D35" s="224"/>
    </row>
    <row r="36" spans="2:9" x14ac:dyDescent="0.2">
      <c r="B36" s="226" t="s">
        <v>108</v>
      </c>
      <c r="C36" s="226" t="s">
        <v>109</v>
      </c>
      <c r="D36" s="227" t="s">
        <v>110</v>
      </c>
    </row>
    <row r="37" spans="2:9" x14ac:dyDescent="0.2">
      <c r="B37" s="196" t="s">
        <v>113</v>
      </c>
      <c r="C37" s="197">
        <v>1767</v>
      </c>
      <c r="D37" s="198" t="s">
        <v>158</v>
      </c>
    </row>
    <row r="38" spans="2:9" x14ac:dyDescent="0.2">
      <c r="B38" s="196" t="s">
        <v>114</v>
      </c>
      <c r="C38" s="196">
        <v>964</v>
      </c>
      <c r="D38" s="198" t="s">
        <v>158</v>
      </c>
    </row>
    <row r="39" spans="2:9" x14ac:dyDescent="0.2">
      <c r="B39" s="199" t="s">
        <v>161</v>
      </c>
      <c r="C39" s="216">
        <f>SUM(C37:C38)</f>
        <v>2731</v>
      </c>
    </row>
    <row r="44" spans="2:9" x14ac:dyDescent="0.2">
      <c r="B44" s="203"/>
      <c r="C44" s="202"/>
      <c r="D44" s="204"/>
    </row>
    <row r="46" spans="2:9" x14ac:dyDescent="0.2">
      <c r="B46" s="228" t="s">
        <v>143</v>
      </c>
      <c r="D46" s="217"/>
    </row>
    <row r="47" spans="2:9" x14ac:dyDescent="0.2">
      <c r="B47" s="229" t="s">
        <v>157</v>
      </c>
      <c r="C47" s="22"/>
      <c r="D47" s="217"/>
    </row>
    <row r="48" spans="2:9" x14ac:dyDescent="0.2">
      <c r="B48" s="229" t="s">
        <v>108</v>
      </c>
      <c r="C48" s="229" t="s">
        <v>109</v>
      </c>
      <c r="D48" s="230" t="s">
        <v>110</v>
      </c>
      <c r="I48" s="217"/>
    </row>
    <row r="49" spans="2:4" x14ac:dyDescent="0.2">
      <c r="B49" s="196" t="s">
        <v>113</v>
      </c>
      <c r="C49" s="197">
        <v>5696</v>
      </c>
      <c r="D49" s="198" t="s">
        <v>158</v>
      </c>
    </row>
    <row r="50" spans="2:4" x14ac:dyDescent="0.2">
      <c r="B50" s="196" t="s">
        <v>114</v>
      </c>
      <c r="C50" s="197">
        <v>1007</v>
      </c>
      <c r="D50" s="198" t="s">
        <v>158</v>
      </c>
    </row>
    <row r="51" spans="2:4" x14ac:dyDescent="0.2">
      <c r="B51" s="199" t="s">
        <v>161</v>
      </c>
      <c r="C51" s="216">
        <f>SUM(C49:C50)</f>
        <v>6703</v>
      </c>
      <c r="D51" s="231"/>
    </row>
    <row r="52" spans="2:4" x14ac:dyDescent="0.2">
      <c r="D52" s="217"/>
    </row>
    <row r="53" spans="2:4" x14ac:dyDescent="0.2">
      <c r="B53" s="228" t="s">
        <v>143</v>
      </c>
      <c r="D53" s="217"/>
    </row>
    <row r="54" spans="2:4" x14ac:dyDescent="0.2">
      <c r="B54" s="229" t="s">
        <v>159</v>
      </c>
      <c r="D54" s="217"/>
    </row>
    <row r="55" spans="2:4" x14ac:dyDescent="0.2">
      <c r="B55" s="229" t="s">
        <v>108</v>
      </c>
      <c r="C55" s="229" t="s">
        <v>109</v>
      </c>
      <c r="D55" s="230" t="s">
        <v>110</v>
      </c>
    </row>
    <row r="56" spans="2:4" x14ac:dyDescent="0.2">
      <c r="B56" s="196" t="s">
        <v>119</v>
      </c>
      <c r="C56" s="196">
        <v>2.5099999999999998</v>
      </c>
      <c r="D56" s="198" t="s">
        <v>112</v>
      </c>
    </row>
    <row r="57" spans="2:4" x14ac:dyDescent="0.2">
      <c r="B57" s="199" t="s">
        <v>152</v>
      </c>
      <c r="C57" s="223">
        <f>SUM(C55:C56)</f>
        <v>2.5099999999999998</v>
      </c>
      <c r="D57" s="217"/>
    </row>
    <row r="58" spans="2:4" x14ac:dyDescent="0.2">
      <c r="D58" s="217"/>
    </row>
    <row r="59" spans="2:4" x14ac:dyDescent="0.2">
      <c r="B59" s="228" t="s">
        <v>164</v>
      </c>
      <c r="D59" s="217"/>
    </row>
    <row r="60" spans="2:4" x14ac:dyDescent="0.2">
      <c r="B60" s="232" t="s">
        <v>162</v>
      </c>
      <c r="D60" s="224"/>
    </row>
    <row r="61" spans="2:4" x14ac:dyDescent="0.2">
      <c r="B61" s="229" t="s">
        <v>108</v>
      </c>
      <c r="C61" s="229" t="s">
        <v>109</v>
      </c>
      <c r="D61" s="230" t="s">
        <v>110</v>
      </c>
    </row>
    <row r="62" spans="2:4" x14ac:dyDescent="0.2">
      <c r="B62" s="196" t="s">
        <v>131</v>
      </c>
      <c r="C62" s="197">
        <v>86011.41</v>
      </c>
      <c r="D62" s="198" t="s">
        <v>112</v>
      </c>
    </row>
    <row r="63" spans="2:4" x14ac:dyDescent="0.2">
      <c r="B63" s="196" t="s">
        <v>122</v>
      </c>
      <c r="C63" s="197">
        <v>1290</v>
      </c>
      <c r="D63" s="198" t="s">
        <v>112</v>
      </c>
    </row>
    <row r="64" spans="2:4" x14ac:dyDescent="0.2">
      <c r="B64" s="196" t="s">
        <v>139</v>
      </c>
      <c r="C64" s="196">
        <v>40.96</v>
      </c>
      <c r="D64" s="198" t="s">
        <v>112</v>
      </c>
    </row>
    <row r="65" spans="2:4" x14ac:dyDescent="0.2">
      <c r="B65" s="196" t="s">
        <v>113</v>
      </c>
      <c r="C65" s="196">
        <v>20.22</v>
      </c>
      <c r="D65" s="198" t="s">
        <v>112</v>
      </c>
    </row>
    <row r="66" spans="2:4" x14ac:dyDescent="0.2">
      <c r="B66" s="196" t="s">
        <v>128</v>
      </c>
      <c r="C66" s="196">
        <v>10.66</v>
      </c>
      <c r="D66" s="198" t="s">
        <v>112</v>
      </c>
    </row>
    <row r="67" spans="2:4" x14ac:dyDescent="0.2">
      <c r="B67" s="196" t="s">
        <v>119</v>
      </c>
      <c r="C67" s="196">
        <v>5.3</v>
      </c>
      <c r="D67" s="198" t="s">
        <v>112</v>
      </c>
    </row>
    <row r="68" spans="2:4" x14ac:dyDescent="0.2">
      <c r="B68" s="196" t="s">
        <v>133</v>
      </c>
      <c r="C68" s="196">
        <v>4.8899999999999997</v>
      </c>
      <c r="D68" s="198" t="s">
        <v>112</v>
      </c>
    </row>
    <row r="69" spans="2:4" x14ac:dyDescent="0.2">
      <c r="B69" s="196" t="s">
        <v>126</v>
      </c>
      <c r="C69" s="196">
        <v>4.43</v>
      </c>
      <c r="D69" s="198" t="s">
        <v>112</v>
      </c>
    </row>
    <row r="70" spans="2:4" x14ac:dyDescent="0.2">
      <c r="B70" s="196" t="s">
        <v>118</v>
      </c>
      <c r="C70" s="196">
        <v>3.46</v>
      </c>
      <c r="D70" s="198" t="s">
        <v>112</v>
      </c>
    </row>
    <row r="71" spans="2:4" x14ac:dyDescent="0.2">
      <c r="B71" s="199" t="s">
        <v>152</v>
      </c>
      <c r="C71" s="233">
        <f>SUM(C62:C70)</f>
        <v>87391.330000000016</v>
      </c>
    </row>
    <row r="72" spans="2:4" x14ac:dyDescent="0.2">
      <c r="C72" s="264"/>
    </row>
    <row r="73" spans="2:4" x14ac:dyDescent="0.2">
      <c r="B73" s="228" t="s">
        <v>164</v>
      </c>
      <c r="D73" s="217"/>
    </row>
    <row r="74" spans="2:4" x14ac:dyDescent="0.2">
      <c r="B74" s="229" t="s">
        <v>163</v>
      </c>
      <c r="D74" s="217"/>
    </row>
    <row r="75" spans="2:4" x14ac:dyDescent="0.2">
      <c r="B75" s="229" t="s">
        <v>108</v>
      </c>
      <c r="C75" s="229" t="s">
        <v>109</v>
      </c>
      <c r="D75" s="230" t="s">
        <v>110</v>
      </c>
    </row>
    <row r="76" spans="2:4" x14ac:dyDescent="0.2">
      <c r="B76" s="196" t="s">
        <v>114</v>
      </c>
      <c r="C76" s="196">
        <v>8</v>
      </c>
      <c r="D76" s="198" t="s">
        <v>158</v>
      </c>
    </row>
    <row r="77" spans="2:4" x14ac:dyDescent="0.2">
      <c r="B77" s="196" t="s">
        <v>116</v>
      </c>
      <c r="C77" s="196">
        <v>1</v>
      </c>
      <c r="D77" s="198" t="s">
        <v>158</v>
      </c>
    </row>
    <row r="78" spans="2:4" x14ac:dyDescent="0.2">
      <c r="B78" s="199" t="s">
        <v>161</v>
      </c>
      <c r="C78" s="220">
        <f>SUM(C76:C77)</f>
        <v>9</v>
      </c>
      <c r="D78" s="217"/>
    </row>
    <row r="79" spans="2:4" x14ac:dyDescent="0.2">
      <c r="D79" s="217"/>
    </row>
    <row r="80" spans="2:4" x14ac:dyDescent="0.2">
      <c r="B80" s="228" t="s">
        <v>143</v>
      </c>
      <c r="D80" s="217"/>
    </row>
    <row r="81" spans="2:4" x14ac:dyDescent="0.2">
      <c r="B81" s="229" t="s">
        <v>165</v>
      </c>
      <c r="D81" s="217"/>
    </row>
    <row r="82" spans="2:4" x14ac:dyDescent="0.2">
      <c r="B82" s="229" t="s">
        <v>108</v>
      </c>
      <c r="C82" s="229" t="s">
        <v>109</v>
      </c>
      <c r="D82" s="230" t="s">
        <v>110</v>
      </c>
    </row>
    <row r="83" spans="2:4" x14ac:dyDescent="0.2">
      <c r="B83" s="196" t="s">
        <v>113</v>
      </c>
      <c r="C83" s="196">
        <v>179</v>
      </c>
      <c r="D83" s="198" t="s">
        <v>158</v>
      </c>
    </row>
    <row r="84" spans="2:4" x14ac:dyDescent="0.2">
      <c r="B84" s="199" t="s">
        <v>161</v>
      </c>
    </row>
    <row r="87" spans="2:4" x14ac:dyDescent="0.2">
      <c r="B87" s="203"/>
      <c r="C87" s="202"/>
      <c r="D87" s="204"/>
    </row>
    <row r="91" spans="2:4" x14ac:dyDescent="0.2">
      <c r="B91" s="234" t="s">
        <v>144</v>
      </c>
    </row>
    <row r="92" spans="2:4" x14ac:dyDescent="0.2">
      <c r="B92" s="229" t="s">
        <v>157</v>
      </c>
      <c r="D92" s="22"/>
    </row>
    <row r="93" spans="2:4" x14ac:dyDescent="0.2">
      <c r="B93" s="229" t="s">
        <v>108</v>
      </c>
      <c r="C93" s="229" t="s">
        <v>109</v>
      </c>
      <c r="D93" s="230" t="s">
        <v>110</v>
      </c>
    </row>
    <row r="94" spans="2:4" x14ac:dyDescent="0.2">
      <c r="B94" s="196" t="s">
        <v>116</v>
      </c>
      <c r="C94" s="197">
        <v>19810</v>
      </c>
      <c r="D94" s="198" t="s">
        <v>158</v>
      </c>
    </row>
    <row r="96" spans="2:4" x14ac:dyDescent="0.2">
      <c r="B96" s="234" t="s">
        <v>144</v>
      </c>
    </row>
    <row r="97" spans="2:4" x14ac:dyDescent="0.2">
      <c r="B97" s="229" t="s">
        <v>159</v>
      </c>
    </row>
    <row r="98" spans="2:4" x14ac:dyDescent="0.2">
      <c r="B98" s="229" t="s">
        <v>108</v>
      </c>
      <c r="C98" s="229" t="s">
        <v>109</v>
      </c>
      <c r="D98" s="229" t="s">
        <v>110</v>
      </c>
    </row>
    <row r="99" spans="2:4" x14ac:dyDescent="0.2">
      <c r="B99" s="196" t="s">
        <v>119</v>
      </c>
      <c r="C99" s="196">
        <v>13.18</v>
      </c>
      <c r="D99" s="196" t="s">
        <v>112</v>
      </c>
    </row>
    <row r="101" spans="2:4" x14ac:dyDescent="0.2">
      <c r="B101" s="225" t="s">
        <v>144</v>
      </c>
      <c r="D101" s="217"/>
    </row>
    <row r="102" spans="2:4" x14ac:dyDescent="0.2">
      <c r="B102" s="226" t="s">
        <v>160</v>
      </c>
      <c r="D102" s="217"/>
    </row>
    <row r="103" spans="2:4" x14ac:dyDescent="0.2">
      <c r="B103" s="226" t="s">
        <v>108</v>
      </c>
      <c r="C103" s="226" t="s">
        <v>109</v>
      </c>
      <c r="D103" s="227" t="s">
        <v>110</v>
      </c>
    </row>
    <row r="104" spans="2:4" x14ac:dyDescent="0.2">
      <c r="B104" s="196" t="s">
        <v>117</v>
      </c>
      <c r="C104" s="196">
        <v>2</v>
      </c>
      <c r="D104" s="198" t="s">
        <v>158</v>
      </c>
    </row>
    <row r="106" spans="2:4" x14ac:dyDescent="0.2">
      <c r="B106" s="234" t="s">
        <v>144</v>
      </c>
      <c r="D106" s="217"/>
    </row>
    <row r="107" spans="2:4" x14ac:dyDescent="0.2">
      <c r="B107" s="232" t="s">
        <v>162</v>
      </c>
      <c r="D107" s="224"/>
    </row>
    <row r="108" spans="2:4" x14ac:dyDescent="0.2">
      <c r="B108" s="229" t="s">
        <v>108</v>
      </c>
      <c r="C108" s="229" t="s">
        <v>109</v>
      </c>
      <c r="D108" s="230" t="s">
        <v>110</v>
      </c>
    </row>
    <row r="109" spans="2:4" x14ac:dyDescent="0.2">
      <c r="B109" s="196" t="s">
        <v>116</v>
      </c>
      <c r="C109" s="197">
        <v>1088.616</v>
      </c>
      <c r="D109" s="198" t="s">
        <v>112</v>
      </c>
    </row>
    <row r="110" spans="2:4" x14ac:dyDescent="0.2">
      <c r="B110" s="196" t="s">
        <v>114</v>
      </c>
      <c r="C110" s="197">
        <v>225.2</v>
      </c>
      <c r="D110" s="198" t="s">
        <v>112</v>
      </c>
    </row>
    <row r="111" spans="2:4" x14ac:dyDescent="0.2">
      <c r="B111" s="196" t="s">
        <v>137</v>
      </c>
      <c r="C111" s="196">
        <v>37.31</v>
      </c>
      <c r="D111" s="198" t="s">
        <v>112</v>
      </c>
    </row>
    <row r="112" spans="2:4" x14ac:dyDescent="0.2">
      <c r="B112" s="196" t="s">
        <v>116</v>
      </c>
      <c r="C112" s="196">
        <v>34.549999999999997</v>
      </c>
      <c r="D112" s="198" t="s">
        <v>112</v>
      </c>
    </row>
    <row r="113" spans="2:4" x14ac:dyDescent="0.2">
      <c r="B113" s="196" t="s">
        <v>139</v>
      </c>
      <c r="C113" s="196">
        <v>21.08</v>
      </c>
      <c r="D113" s="198" t="s">
        <v>112</v>
      </c>
    </row>
    <row r="114" spans="2:4" x14ac:dyDescent="0.2">
      <c r="B114" s="196" t="s">
        <v>113</v>
      </c>
      <c r="C114" s="196">
        <v>16.77</v>
      </c>
      <c r="D114" s="198" t="s">
        <v>112</v>
      </c>
    </row>
    <row r="115" spans="2:4" x14ac:dyDescent="0.2">
      <c r="B115" s="196" t="s">
        <v>118</v>
      </c>
      <c r="C115" s="196">
        <v>13.13</v>
      </c>
      <c r="D115" s="198" t="s">
        <v>112</v>
      </c>
    </row>
    <row r="116" spans="2:4" x14ac:dyDescent="0.2">
      <c r="B116" s="196" t="s">
        <v>135</v>
      </c>
      <c r="C116" s="196">
        <v>2.7109999999999999</v>
      </c>
      <c r="D116" s="198" t="s">
        <v>112</v>
      </c>
    </row>
    <row r="117" spans="2:4" x14ac:dyDescent="0.2">
      <c r="B117" s="196" t="s">
        <v>115</v>
      </c>
      <c r="C117" s="196">
        <v>1.23</v>
      </c>
      <c r="D117" s="198" t="s">
        <v>112</v>
      </c>
    </row>
    <row r="118" spans="2:4" x14ac:dyDescent="0.2">
      <c r="B118" s="196" t="s">
        <v>121</v>
      </c>
      <c r="C118" s="196">
        <v>3.94</v>
      </c>
      <c r="D118" s="198" t="s">
        <v>112</v>
      </c>
    </row>
    <row r="119" spans="2:4" x14ac:dyDescent="0.2">
      <c r="B119" s="196" t="s">
        <v>133</v>
      </c>
      <c r="C119" s="196">
        <v>2.5099999999999998</v>
      </c>
      <c r="D119" s="198" t="s">
        <v>112</v>
      </c>
    </row>
    <row r="120" spans="2:4" x14ac:dyDescent="0.2">
      <c r="B120" s="199" t="s">
        <v>152</v>
      </c>
      <c r="C120" s="233">
        <f>SUM(C109:C119)</f>
        <v>1447.047</v>
      </c>
    </row>
    <row r="121" spans="2:4" x14ac:dyDescent="0.2">
      <c r="C121" s="22"/>
    </row>
    <row r="122" spans="2:4" x14ac:dyDescent="0.2">
      <c r="B122" s="234" t="s">
        <v>144</v>
      </c>
      <c r="D122" s="217"/>
    </row>
    <row r="123" spans="2:4" x14ac:dyDescent="0.2">
      <c r="B123" s="229" t="s">
        <v>163</v>
      </c>
      <c r="D123" s="217"/>
    </row>
    <row r="124" spans="2:4" x14ac:dyDescent="0.2">
      <c r="B124" s="229" t="s">
        <v>108</v>
      </c>
      <c r="C124" s="229" t="s">
        <v>109</v>
      </c>
      <c r="D124" s="230" t="s">
        <v>110</v>
      </c>
    </row>
    <row r="125" spans="2:4" x14ac:dyDescent="0.2">
      <c r="B125" s="196" t="s">
        <v>114</v>
      </c>
      <c r="C125" s="196">
        <v>352</v>
      </c>
      <c r="D125" s="198" t="s">
        <v>158</v>
      </c>
    </row>
    <row r="126" spans="2:4" x14ac:dyDescent="0.2">
      <c r="B126" s="196" t="s">
        <v>113</v>
      </c>
      <c r="C126" s="196">
        <v>72</v>
      </c>
      <c r="D126" s="198" t="s">
        <v>158</v>
      </c>
    </row>
    <row r="127" spans="2:4" x14ac:dyDescent="0.2">
      <c r="B127" s="199" t="s">
        <v>161</v>
      </c>
      <c r="C127" s="220">
        <f>SUM(C125:C126)</f>
        <v>424</v>
      </c>
    </row>
    <row r="129" spans="2:4" x14ac:dyDescent="0.2">
      <c r="B129" s="234" t="s">
        <v>144</v>
      </c>
      <c r="D129" s="217"/>
    </row>
    <row r="130" spans="2:4" x14ac:dyDescent="0.2">
      <c r="B130" s="229" t="s">
        <v>166</v>
      </c>
      <c r="D130" s="217"/>
    </row>
    <row r="131" spans="2:4" x14ac:dyDescent="0.2">
      <c r="B131" s="229" t="s">
        <v>108</v>
      </c>
      <c r="C131" s="229" t="s">
        <v>109</v>
      </c>
      <c r="D131" s="230" t="s">
        <v>110</v>
      </c>
    </row>
    <row r="132" spans="2:4" x14ac:dyDescent="0.2">
      <c r="B132" s="196" t="s">
        <v>114</v>
      </c>
      <c r="C132" s="196">
        <v>197</v>
      </c>
      <c r="D132" s="198" t="s">
        <v>158</v>
      </c>
    </row>
    <row r="134" spans="2:4" x14ac:dyDescent="0.2">
      <c r="B134" s="203"/>
      <c r="C134" s="202"/>
      <c r="D134" s="204"/>
    </row>
    <row r="136" spans="2:4" x14ac:dyDescent="0.2">
      <c r="B136" s="234" t="s">
        <v>144</v>
      </c>
      <c r="D136" s="217"/>
    </row>
    <row r="137" spans="2:4" x14ac:dyDescent="0.2">
      <c r="B137" s="229" t="s">
        <v>167</v>
      </c>
      <c r="D137" s="217"/>
    </row>
    <row r="138" spans="2:4" x14ac:dyDescent="0.2">
      <c r="B138" s="229" t="s">
        <v>108</v>
      </c>
      <c r="C138" s="229" t="s">
        <v>109</v>
      </c>
      <c r="D138" s="230" t="s">
        <v>110</v>
      </c>
    </row>
    <row r="139" spans="2:4" x14ac:dyDescent="0.2">
      <c r="B139" s="196" t="s">
        <v>114</v>
      </c>
      <c r="C139" s="196">
        <v>20</v>
      </c>
      <c r="D139" s="198" t="s">
        <v>158</v>
      </c>
    </row>
    <row r="140" spans="2:4" s="386" customFormat="1" x14ac:dyDescent="0.2">
      <c r="B140" s="311"/>
      <c r="C140" s="311"/>
      <c r="D140" s="231"/>
    </row>
    <row r="141" spans="2:4" s="386" customFormat="1" x14ac:dyDescent="0.2">
      <c r="B141" s="311"/>
      <c r="C141" s="311"/>
      <c r="D141" s="231"/>
    </row>
    <row r="143" spans="2:4" x14ac:dyDescent="0.2">
      <c r="B143" s="228" t="s">
        <v>147</v>
      </c>
    </row>
    <row r="144" spans="2:4" x14ac:dyDescent="0.2">
      <c r="B144" s="229" t="s">
        <v>157</v>
      </c>
      <c r="D144" s="22"/>
    </row>
    <row r="145" spans="2:4" x14ac:dyDescent="0.2">
      <c r="B145" s="229" t="s">
        <v>108</v>
      </c>
      <c r="C145" s="229" t="s">
        <v>109</v>
      </c>
      <c r="D145" s="230" t="s">
        <v>110</v>
      </c>
    </row>
    <row r="146" spans="2:4" x14ac:dyDescent="0.2">
      <c r="B146" s="196" t="s">
        <v>113</v>
      </c>
      <c r="C146" s="197">
        <v>15000</v>
      </c>
      <c r="D146" s="198" t="s">
        <v>158</v>
      </c>
    </row>
    <row r="147" spans="2:4" x14ac:dyDescent="0.2">
      <c r="B147" s="196" t="s">
        <v>114</v>
      </c>
      <c r="C147" s="196">
        <v>8</v>
      </c>
      <c r="D147" s="198" t="s">
        <v>158</v>
      </c>
    </row>
    <row r="148" spans="2:4" x14ac:dyDescent="0.2">
      <c r="B148" s="252" t="s">
        <v>191</v>
      </c>
      <c r="C148" s="197">
        <f>SUM(C146:C147)</f>
        <v>15008</v>
      </c>
      <c r="D148" s="198" t="s">
        <v>158</v>
      </c>
    </row>
    <row r="149" spans="2:4" x14ac:dyDescent="0.2">
      <c r="B149" s="151"/>
      <c r="C149" s="144"/>
      <c r="D149" s="231"/>
    </row>
    <row r="150" spans="2:4" x14ac:dyDescent="0.2">
      <c r="B150" s="228" t="s">
        <v>147</v>
      </c>
    </row>
    <row r="151" spans="2:4" x14ac:dyDescent="0.2">
      <c r="B151" s="229" t="s">
        <v>157</v>
      </c>
      <c r="D151" s="22"/>
    </row>
    <row r="152" spans="2:4" x14ac:dyDescent="0.2">
      <c r="B152" s="229" t="s">
        <v>108</v>
      </c>
      <c r="C152" s="229" t="s">
        <v>109</v>
      </c>
      <c r="D152" s="230" t="s">
        <v>110</v>
      </c>
    </row>
    <row r="153" spans="2:4" x14ac:dyDescent="0.2">
      <c r="B153" s="196" t="s">
        <v>113</v>
      </c>
      <c r="C153" s="197">
        <v>2300</v>
      </c>
      <c r="D153" s="198" t="s">
        <v>112</v>
      </c>
    </row>
    <row r="155" spans="2:4" x14ac:dyDescent="0.2">
      <c r="B155" s="235" t="s">
        <v>147</v>
      </c>
      <c r="D155" s="217"/>
    </row>
    <row r="156" spans="2:4" x14ac:dyDescent="0.2">
      <c r="B156" s="226" t="s">
        <v>160</v>
      </c>
      <c r="D156" s="217"/>
    </row>
    <row r="157" spans="2:4" x14ac:dyDescent="0.2">
      <c r="B157" s="226" t="s">
        <v>108</v>
      </c>
      <c r="C157" s="226" t="s">
        <v>109</v>
      </c>
      <c r="D157" s="227" t="s">
        <v>110</v>
      </c>
    </row>
    <row r="158" spans="2:4" x14ac:dyDescent="0.2">
      <c r="B158" s="196" t="s">
        <v>127</v>
      </c>
      <c r="C158" s="196">
        <v>3</v>
      </c>
      <c r="D158" s="198" t="s">
        <v>158</v>
      </c>
    </row>
    <row r="160" spans="2:4" x14ac:dyDescent="0.2">
      <c r="B160" s="235" t="s">
        <v>147</v>
      </c>
      <c r="D160" s="217"/>
    </row>
    <row r="161" spans="2:4" x14ac:dyDescent="0.2">
      <c r="B161" s="232" t="s">
        <v>162</v>
      </c>
      <c r="D161" s="224"/>
    </row>
    <row r="162" spans="2:4" x14ac:dyDescent="0.2">
      <c r="B162" s="229" t="s">
        <v>108</v>
      </c>
      <c r="C162" s="229" t="s">
        <v>109</v>
      </c>
      <c r="D162" s="230" t="s">
        <v>110</v>
      </c>
    </row>
    <row r="163" spans="2:4" x14ac:dyDescent="0.2">
      <c r="B163" s="196" t="s">
        <v>131</v>
      </c>
      <c r="C163" s="197">
        <v>15420</v>
      </c>
      <c r="D163" s="198" t="s">
        <v>112</v>
      </c>
    </row>
    <row r="164" spans="2:4" x14ac:dyDescent="0.2">
      <c r="B164" s="196" t="s">
        <v>113</v>
      </c>
      <c r="C164" s="197">
        <v>52.12</v>
      </c>
      <c r="D164" s="198" t="s">
        <v>112</v>
      </c>
    </row>
    <row r="165" spans="2:4" x14ac:dyDescent="0.2">
      <c r="B165" s="196" t="s">
        <v>111</v>
      </c>
      <c r="C165" s="197">
        <v>51.511000000000003</v>
      </c>
      <c r="D165" s="198" t="s">
        <v>112</v>
      </c>
    </row>
    <row r="166" spans="2:4" x14ac:dyDescent="0.2">
      <c r="B166" s="196" t="s">
        <v>115</v>
      </c>
      <c r="C166" s="197">
        <v>44.783000000000001</v>
      </c>
      <c r="D166" s="198" t="s">
        <v>112</v>
      </c>
    </row>
    <row r="167" spans="2:4" x14ac:dyDescent="0.2">
      <c r="B167" s="196" t="s">
        <v>128</v>
      </c>
      <c r="C167" s="197">
        <v>44.43</v>
      </c>
      <c r="D167" s="198" t="s">
        <v>112</v>
      </c>
    </row>
    <row r="168" spans="2:4" x14ac:dyDescent="0.2">
      <c r="B168" s="196" t="s">
        <v>114</v>
      </c>
      <c r="C168" s="197">
        <v>44.04</v>
      </c>
      <c r="D168" s="198" t="s">
        <v>112</v>
      </c>
    </row>
    <row r="169" spans="2:4" x14ac:dyDescent="0.2">
      <c r="B169" s="196" t="s">
        <v>137</v>
      </c>
      <c r="C169" s="197">
        <v>35.86</v>
      </c>
      <c r="D169" s="198" t="s">
        <v>112</v>
      </c>
    </row>
    <row r="170" spans="2:4" x14ac:dyDescent="0.2">
      <c r="B170" s="196" t="s">
        <v>139</v>
      </c>
      <c r="C170" s="197">
        <v>21.22</v>
      </c>
      <c r="D170" s="198" t="s">
        <v>112</v>
      </c>
    </row>
    <row r="171" spans="2:4" x14ac:dyDescent="0.2">
      <c r="B171" s="196" t="s">
        <v>122</v>
      </c>
      <c r="C171" s="197">
        <v>7.74</v>
      </c>
      <c r="D171" s="198" t="s">
        <v>112</v>
      </c>
    </row>
    <row r="172" spans="2:4" x14ac:dyDescent="0.2">
      <c r="B172" s="196" t="s">
        <v>118</v>
      </c>
      <c r="C172" s="197">
        <v>6.75</v>
      </c>
      <c r="D172" s="198" t="s">
        <v>112</v>
      </c>
    </row>
    <row r="173" spans="2:4" x14ac:dyDescent="0.2">
      <c r="B173" s="196" t="s">
        <v>133</v>
      </c>
      <c r="C173" s="197">
        <v>2.29</v>
      </c>
      <c r="D173" s="198" t="s">
        <v>112</v>
      </c>
    </row>
    <row r="174" spans="2:4" x14ac:dyDescent="0.2">
      <c r="B174" s="196" t="s">
        <v>117</v>
      </c>
      <c r="C174" s="197">
        <v>1.23</v>
      </c>
      <c r="D174" s="198" t="s">
        <v>112</v>
      </c>
    </row>
    <row r="175" spans="2:4" x14ac:dyDescent="0.2">
      <c r="B175" s="196" t="s">
        <v>135</v>
      </c>
      <c r="C175" s="197">
        <v>0.22500000000000001</v>
      </c>
      <c r="D175" s="198" t="s">
        <v>112</v>
      </c>
    </row>
    <row r="176" spans="2:4" x14ac:dyDescent="0.2">
      <c r="B176" s="199" t="s">
        <v>152</v>
      </c>
      <c r="C176" s="216">
        <f>SUM(C163:C175)</f>
        <v>15732.199000000002</v>
      </c>
    </row>
    <row r="177" spans="2:4" x14ac:dyDescent="0.2">
      <c r="C177" s="22"/>
    </row>
    <row r="178" spans="2:4" x14ac:dyDescent="0.2">
      <c r="B178" s="235" t="s">
        <v>147</v>
      </c>
      <c r="D178" s="217"/>
    </row>
    <row r="179" spans="2:4" x14ac:dyDescent="0.2">
      <c r="B179" s="229" t="s">
        <v>163</v>
      </c>
      <c r="D179" s="217"/>
    </row>
    <row r="180" spans="2:4" x14ac:dyDescent="0.2">
      <c r="B180" s="229" t="s">
        <v>108</v>
      </c>
      <c r="C180" s="229" t="s">
        <v>109</v>
      </c>
      <c r="D180" s="230" t="s">
        <v>110</v>
      </c>
    </row>
    <row r="181" spans="2:4" x14ac:dyDescent="0.2">
      <c r="B181" s="378" t="s">
        <v>114</v>
      </c>
      <c r="C181" s="379">
        <v>6198</v>
      </c>
      <c r="D181" s="382" t="s">
        <v>158</v>
      </c>
    </row>
    <row r="182" spans="2:4" s="386" customFormat="1" x14ac:dyDescent="0.2">
      <c r="B182" s="378" t="s">
        <v>113</v>
      </c>
      <c r="C182" s="379">
        <v>1981</v>
      </c>
      <c r="D182" s="382" t="s">
        <v>158</v>
      </c>
    </row>
    <row r="183" spans="2:4" s="386" customFormat="1" x14ac:dyDescent="0.2">
      <c r="B183" s="378" t="s">
        <v>120</v>
      </c>
      <c r="C183" s="379">
        <v>50</v>
      </c>
      <c r="D183" s="382" t="s">
        <v>158</v>
      </c>
    </row>
    <row r="184" spans="2:4" x14ac:dyDescent="0.2">
      <c r="B184" s="199" t="s">
        <v>161</v>
      </c>
      <c r="C184" s="216">
        <f>SUM(C181:C183)</f>
        <v>8229</v>
      </c>
    </row>
    <row r="188" spans="2:4" x14ac:dyDescent="0.2">
      <c r="B188" s="236" t="s">
        <v>148</v>
      </c>
    </row>
    <row r="189" spans="2:4" x14ac:dyDescent="0.2">
      <c r="B189" s="229" t="s">
        <v>157</v>
      </c>
      <c r="D189" s="22"/>
    </row>
    <row r="190" spans="2:4" x14ac:dyDescent="0.2">
      <c r="B190" s="229" t="s">
        <v>108</v>
      </c>
      <c r="C190" s="229" t="s">
        <v>109</v>
      </c>
      <c r="D190" s="230" t="s">
        <v>110</v>
      </c>
    </row>
    <row r="191" spans="2:4" x14ac:dyDescent="0.2">
      <c r="B191" s="196" t="s">
        <v>113</v>
      </c>
      <c r="C191" s="197">
        <v>1306</v>
      </c>
      <c r="D191" s="198" t="s">
        <v>158</v>
      </c>
    </row>
    <row r="192" spans="2:4" x14ac:dyDescent="0.2">
      <c r="B192" s="196" t="s">
        <v>114</v>
      </c>
      <c r="C192" s="196">
        <v>4</v>
      </c>
      <c r="D192" s="198" t="s">
        <v>158</v>
      </c>
    </row>
    <row r="193" spans="2:4" x14ac:dyDescent="0.2">
      <c r="B193" s="220" t="s">
        <v>191</v>
      </c>
      <c r="C193" s="216">
        <f>SUM(C191:C192)</f>
        <v>1310</v>
      </c>
      <c r="D193" s="269" t="s">
        <v>158</v>
      </c>
    </row>
    <row r="194" spans="2:4" x14ac:dyDescent="0.2">
      <c r="B194" s="151"/>
      <c r="C194" s="144"/>
      <c r="D194" s="231"/>
    </row>
    <row r="195" spans="2:4" x14ac:dyDescent="0.2">
      <c r="B195" s="151"/>
      <c r="C195" s="144"/>
      <c r="D195" s="231"/>
    </row>
    <row r="196" spans="2:4" x14ac:dyDescent="0.2">
      <c r="B196" s="236" t="s">
        <v>148</v>
      </c>
    </row>
    <row r="197" spans="2:4" x14ac:dyDescent="0.2">
      <c r="B197" s="229" t="s">
        <v>159</v>
      </c>
    </row>
    <row r="198" spans="2:4" x14ac:dyDescent="0.2">
      <c r="B198" s="229" t="s">
        <v>108</v>
      </c>
      <c r="C198" s="229" t="s">
        <v>109</v>
      </c>
      <c r="D198" s="229" t="s">
        <v>110</v>
      </c>
    </row>
    <row r="199" spans="2:4" x14ac:dyDescent="0.2">
      <c r="B199" s="196" t="s">
        <v>119</v>
      </c>
      <c r="C199" s="196">
        <v>8.57</v>
      </c>
      <c r="D199" s="196" t="s">
        <v>112</v>
      </c>
    </row>
    <row r="202" spans="2:4" x14ac:dyDescent="0.2">
      <c r="B202" s="225" t="s">
        <v>148</v>
      </c>
      <c r="D202" s="217"/>
    </row>
    <row r="203" spans="2:4" x14ac:dyDescent="0.2">
      <c r="B203" s="226" t="s">
        <v>160</v>
      </c>
      <c r="D203" s="217"/>
    </row>
    <row r="204" spans="2:4" x14ac:dyDescent="0.2">
      <c r="B204" s="226" t="s">
        <v>108</v>
      </c>
      <c r="C204" s="226" t="s">
        <v>109</v>
      </c>
      <c r="D204" s="227" t="s">
        <v>110</v>
      </c>
    </row>
    <row r="205" spans="2:4" x14ac:dyDescent="0.2">
      <c r="B205" s="196" t="s">
        <v>125</v>
      </c>
      <c r="C205" s="196">
        <v>3</v>
      </c>
      <c r="D205" s="198" t="s">
        <v>158</v>
      </c>
    </row>
    <row r="207" spans="2:4" s="386" customFormat="1" x14ac:dyDescent="0.2"/>
    <row r="208" spans="2:4" s="386" customFormat="1" x14ac:dyDescent="0.2">
      <c r="B208" s="236" t="s">
        <v>148</v>
      </c>
      <c r="D208" s="383"/>
    </row>
    <row r="209" spans="2:7" s="386" customFormat="1" x14ac:dyDescent="0.2">
      <c r="B209" s="229" t="s">
        <v>165</v>
      </c>
      <c r="D209" s="383"/>
    </row>
    <row r="210" spans="2:7" s="386" customFormat="1" x14ac:dyDescent="0.2">
      <c r="B210" s="229" t="s">
        <v>108</v>
      </c>
      <c r="C210" s="229" t="s">
        <v>109</v>
      </c>
      <c r="D210" s="230" t="s">
        <v>110</v>
      </c>
    </row>
    <row r="211" spans="2:7" s="386" customFormat="1" x14ac:dyDescent="0.2">
      <c r="B211" s="378" t="s">
        <v>113</v>
      </c>
      <c r="C211" s="379">
        <v>386</v>
      </c>
      <c r="D211" s="382" t="s">
        <v>158</v>
      </c>
    </row>
    <row r="213" spans="2:7" x14ac:dyDescent="0.2">
      <c r="B213" s="236" t="s">
        <v>148</v>
      </c>
      <c r="D213" s="217"/>
    </row>
    <row r="214" spans="2:7" x14ac:dyDescent="0.2">
      <c r="B214" s="232" t="s">
        <v>162</v>
      </c>
      <c r="D214" s="224"/>
    </row>
    <row r="215" spans="2:7" x14ac:dyDescent="0.2">
      <c r="B215" s="229" t="s">
        <v>108</v>
      </c>
      <c r="C215" s="229" t="s">
        <v>109</v>
      </c>
      <c r="D215" s="230" t="s">
        <v>110</v>
      </c>
    </row>
    <row r="216" spans="2:7" x14ac:dyDescent="0.2">
      <c r="B216" s="196" t="s">
        <v>122</v>
      </c>
      <c r="C216" s="197">
        <v>30300</v>
      </c>
      <c r="D216" s="198" t="s">
        <v>112</v>
      </c>
      <c r="E216" s="151"/>
      <c r="G216" s="22"/>
    </row>
    <row r="217" spans="2:7" x14ac:dyDescent="0.2">
      <c r="B217" s="196" t="s">
        <v>113</v>
      </c>
      <c r="C217" s="197">
        <v>1900.123</v>
      </c>
      <c r="D217" s="198" t="s">
        <v>112</v>
      </c>
      <c r="E217" s="151"/>
      <c r="F217" s="151"/>
    </row>
    <row r="218" spans="2:7" x14ac:dyDescent="0.2">
      <c r="B218" s="196" t="s">
        <v>124</v>
      </c>
      <c r="C218" s="197">
        <v>220.17</v>
      </c>
      <c r="D218" s="198" t="s">
        <v>112</v>
      </c>
      <c r="E218" s="151"/>
      <c r="F218" s="151"/>
    </row>
    <row r="219" spans="2:7" x14ac:dyDescent="0.2">
      <c r="B219" s="196" t="s">
        <v>119</v>
      </c>
      <c r="C219" s="197">
        <v>154.29</v>
      </c>
      <c r="D219" s="198" t="s">
        <v>112</v>
      </c>
      <c r="E219" s="151"/>
      <c r="F219" s="151"/>
      <c r="G219" s="151"/>
    </row>
    <row r="220" spans="2:7" x14ac:dyDescent="0.2">
      <c r="B220" s="196" t="s">
        <v>135</v>
      </c>
      <c r="C220" s="197">
        <v>139.78</v>
      </c>
      <c r="D220" s="198" t="s">
        <v>112</v>
      </c>
      <c r="E220" s="151"/>
      <c r="F220" s="151"/>
      <c r="G220" s="151"/>
    </row>
    <row r="221" spans="2:7" x14ac:dyDescent="0.2">
      <c r="B221" s="196" t="s">
        <v>114</v>
      </c>
      <c r="C221" s="197">
        <v>74.349999999999994</v>
      </c>
      <c r="D221" s="198" t="s">
        <v>112</v>
      </c>
      <c r="E221" s="151"/>
      <c r="F221" s="151"/>
      <c r="G221" s="151"/>
    </row>
    <row r="222" spans="2:7" x14ac:dyDescent="0.2">
      <c r="B222" s="196" t="s">
        <v>137</v>
      </c>
      <c r="C222" s="197">
        <v>46.53</v>
      </c>
      <c r="D222" s="198" t="s">
        <v>112</v>
      </c>
      <c r="E222" s="151"/>
      <c r="F222" s="151"/>
      <c r="G222" s="151"/>
    </row>
    <row r="223" spans="2:7" x14ac:dyDescent="0.2">
      <c r="B223" s="196" t="s">
        <v>111</v>
      </c>
      <c r="C223" s="197">
        <v>20.501999999999999</v>
      </c>
      <c r="D223" s="198" t="s">
        <v>112</v>
      </c>
      <c r="E223" s="151"/>
      <c r="F223" s="151"/>
      <c r="G223" s="151"/>
    </row>
    <row r="224" spans="2:7" x14ac:dyDescent="0.2">
      <c r="B224" s="196" t="s">
        <v>128</v>
      </c>
      <c r="C224" s="197">
        <v>3.39</v>
      </c>
      <c r="D224" s="198" t="s">
        <v>112</v>
      </c>
      <c r="E224" s="151"/>
      <c r="F224" s="151"/>
    </row>
    <row r="225" spans="2:6" x14ac:dyDescent="0.2">
      <c r="B225" s="196" t="s">
        <v>121</v>
      </c>
      <c r="C225" s="197">
        <v>3.18</v>
      </c>
      <c r="D225" s="198" t="s">
        <v>112</v>
      </c>
      <c r="E225" s="151"/>
      <c r="F225" s="151"/>
    </row>
    <row r="226" spans="2:6" x14ac:dyDescent="0.2">
      <c r="B226" s="199" t="s">
        <v>152</v>
      </c>
      <c r="C226" s="216">
        <f>SUM(C216:C225)</f>
        <v>32862.314999999995</v>
      </c>
    </row>
    <row r="227" spans="2:6" x14ac:dyDescent="0.2">
      <c r="C227" s="151"/>
    </row>
    <row r="229" spans="2:6" x14ac:dyDescent="0.2">
      <c r="B229" s="236" t="s">
        <v>148</v>
      </c>
      <c r="D229" s="217"/>
    </row>
    <row r="230" spans="2:6" x14ac:dyDescent="0.2">
      <c r="B230" s="229" t="s">
        <v>163</v>
      </c>
      <c r="D230" s="217"/>
    </row>
    <row r="231" spans="2:6" x14ac:dyDescent="0.2">
      <c r="B231" s="229" t="s">
        <v>108</v>
      </c>
      <c r="C231" s="229" t="s">
        <v>109</v>
      </c>
      <c r="D231" s="230" t="s">
        <v>110</v>
      </c>
    </row>
    <row r="232" spans="2:6" x14ac:dyDescent="0.2">
      <c r="B232" s="196" t="s">
        <v>113</v>
      </c>
      <c r="C232" s="197">
        <v>386</v>
      </c>
      <c r="D232" s="198" t="s">
        <v>158</v>
      </c>
    </row>
    <row r="234" spans="2:6" s="386" customFormat="1" x14ac:dyDescent="0.2"/>
    <row r="235" spans="2:6" s="386" customFormat="1" x14ac:dyDescent="0.2"/>
    <row r="236" spans="2:6" s="386" customFormat="1" x14ac:dyDescent="0.2"/>
    <row r="239" spans="2:6" x14ac:dyDescent="0.2">
      <c r="B239" s="235" t="s">
        <v>149</v>
      </c>
    </row>
    <row r="240" spans="2:6" x14ac:dyDescent="0.2">
      <c r="B240" s="229" t="s">
        <v>157</v>
      </c>
      <c r="D240" s="22"/>
    </row>
    <row r="241" spans="2:4" x14ac:dyDescent="0.2">
      <c r="B241" s="229" t="s">
        <v>108</v>
      </c>
      <c r="C241" s="229" t="s">
        <v>109</v>
      </c>
      <c r="D241" s="230" t="s">
        <v>110</v>
      </c>
    </row>
    <row r="242" spans="2:4" x14ac:dyDescent="0.2">
      <c r="B242" s="196" t="s">
        <v>116</v>
      </c>
      <c r="C242" s="196">
        <v>15</v>
      </c>
      <c r="D242" s="198" t="s">
        <v>158</v>
      </c>
    </row>
    <row r="245" spans="2:4" x14ac:dyDescent="0.2">
      <c r="B245" s="235" t="s">
        <v>149</v>
      </c>
      <c r="D245" s="217"/>
    </row>
    <row r="246" spans="2:4" x14ac:dyDescent="0.2">
      <c r="B246" s="226" t="s">
        <v>160</v>
      </c>
      <c r="D246" s="217"/>
    </row>
    <row r="247" spans="2:4" x14ac:dyDescent="0.2">
      <c r="B247" s="226" t="s">
        <v>108</v>
      </c>
      <c r="C247" s="226" t="s">
        <v>109</v>
      </c>
      <c r="D247" s="227" t="s">
        <v>110</v>
      </c>
    </row>
    <row r="248" spans="2:4" x14ac:dyDescent="0.2">
      <c r="B248" s="252" t="s">
        <v>113</v>
      </c>
      <c r="C248" s="252">
        <v>29</v>
      </c>
      <c r="D248" s="253" t="s">
        <v>158</v>
      </c>
    </row>
    <row r="249" spans="2:4" x14ac:dyDescent="0.2">
      <c r="B249" s="252" t="s">
        <v>121</v>
      </c>
      <c r="C249" s="252">
        <v>2</v>
      </c>
      <c r="D249" s="253" t="s">
        <v>158</v>
      </c>
    </row>
    <row r="250" spans="2:4" x14ac:dyDescent="0.2">
      <c r="B250" s="252" t="s">
        <v>116</v>
      </c>
      <c r="C250" s="252">
        <v>2</v>
      </c>
      <c r="D250" s="253" t="s">
        <v>158</v>
      </c>
    </row>
    <row r="251" spans="2:4" x14ac:dyDescent="0.2">
      <c r="B251" s="265" t="s">
        <v>191</v>
      </c>
      <c r="C251" s="266">
        <f>SUM(C248:C250)</f>
        <v>33</v>
      </c>
      <c r="D251" s="267" t="s">
        <v>158</v>
      </c>
    </row>
    <row r="252" spans="2:4" x14ac:dyDescent="0.2">
      <c r="B252" s="144"/>
      <c r="C252" s="144"/>
      <c r="D252" s="231"/>
    </row>
    <row r="254" spans="2:4" x14ac:dyDescent="0.2">
      <c r="B254" s="235" t="s">
        <v>149</v>
      </c>
      <c r="D254" s="217"/>
    </row>
    <row r="255" spans="2:4" x14ac:dyDescent="0.2">
      <c r="B255" s="232" t="s">
        <v>162</v>
      </c>
      <c r="D255" s="224"/>
    </row>
    <row r="256" spans="2:4" x14ac:dyDescent="0.2">
      <c r="B256" s="229" t="s">
        <v>108</v>
      </c>
      <c r="C256" s="229" t="s">
        <v>109</v>
      </c>
      <c r="D256" s="230" t="s">
        <v>110</v>
      </c>
    </row>
    <row r="257" spans="2:6" x14ac:dyDescent="0.2">
      <c r="B257" s="196" t="s">
        <v>113</v>
      </c>
      <c r="C257" s="197">
        <v>579541.17000000004</v>
      </c>
      <c r="D257" s="198" t="s">
        <v>112</v>
      </c>
    </row>
    <row r="258" spans="2:6" x14ac:dyDescent="0.2">
      <c r="B258" s="196" t="s">
        <v>121</v>
      </c>
      <c r="C258" s="197">
        <v>118.13</v>
      </c>
      <c r="D258" s="198" t="s">
        <v>112</v>
      </c>
    </row>
    <row r="259" spans="2:6" x14ac:dyDescent="0.2">
      <c r="B259" s="196" t="s">
        <v>116</v>
      </c>
      <c r="C259" s="197">
        <v>71.790000000000006</v>
      </c>
      <c r="D259" s="198" t="s">
        <v>112</v>
      </c>
    </row>
    <row r="260" spans="2:6" x14ac:dyDescent="0.2">
      <c r="B260" s="196" t="s">
        <v>140</v>
      </c>
      <c r="C260" s="197">
        <v>48.54</v>
      </c>
      <c r="D260" s="198" t="s">
        <v>112</v>
      </c>
    </row>
    <row r="261" spans="2:6" x14ac:dyDescent="0.2">
      <c r="B261" s="196" t="s">
        <v>119</v>
      </c>
      <c r="C261" s="197">
        <v>37.64</v>
      </c>
      <c r="D261" s="198" t="s">
        <v>112</v>
      </c>
      <c r="E261" s="151"/>
      <c r="F261" s="151"/>
    </row>
    <row r="262" spans="2:6" x14ac:dyDescent="0.2">
      <c r="B262" s="196" t="s">
        <v>115</v>
      </c>
      <c r="C262" s="197">
        <v>25.59</v>
      </c>
      <c r="D262" s="198" t="s">
        <v>112</v>
      </c>
      <c r="E262" s="151"/>
      <c r="F262" s="151"/>
    </row>
    <row r="263" spans="2:6" x14ac:dyDescent="0.2">
      <c r="B263" s="196" t="s">
        <v>117</v>
      </c>
      <c r="C263" s="197">
        <v>9.27</v>
      </c>
      <c r="D263" s="198" t="s">
        <v>112</v>
      </c>
      <c r="E263" s="151"/>
      <c r="F263" s="151"/>
    </row>
    <row r="264" spans="2:6" x14ac:dyDescent="0.2">
      <c r="B264" s="196" t="s">
        <v>135</v>
      </c>
      <c r="C264" s="197">
        <v>9.0500000000000007</v>
      </c>
      <c r="D264" s="198" t="s">
        <v>112</v>
      </c>
    </row>
    <row r="265" spans="2:6" x14ac:dyDescent="0.2">
      <c r="B265" s="196" t="s">
        <v>125</v>
      </c>
      <c r="C265" s="197">
        <v>0.82099999999999995</v>
      </c>
      <c r="D265" s="198" t="s">
        <v>112</v>
      </c>
    </row>
    <row r="266" spans="2:6" x14ac:dyDescent="0.2">
      <c r="B266" s="196" t="s">
        <v>114</v>
      </c>
      <c r="C266" s="197">
        <v>1.6259999999999999</v>
      </c>
      <c r="D266" s="198" t="s">
        <v>112</v>
      </c>
    </row>
    <row r="267" spans="2:6" x14ac:dyDescent="0.2">
      <c r="B267" s="268" t="s">
        <v>152</v>
      </c>
      <c r="C267" s="233">
        <f>SUM(C257:C266)</f>
        <v>579863.62700000021</v>
      </c>
    </row>
    <row r="268" spans="2:6" x14ac:dyDescent="0.2">
      <c r="C268" s="151"/>
    </row>
    <row r="269" spans="2:6" x14ac:dyDescent="0.2">
      <c r="B269" s="235" t="s">
        <v>149</v>
      </c>
      <c r="D269" s="217"/>
    </row>
    <row r="270" spans="2:6" x14ac:dyDescent="0.2">
      <c r="B270" s="229" t="s">
        <v>163</v>
      </c>
      <c r="D270" s="217"/>
    </row>
    <row r="271" spans="2:6" x14ac:dyDescent="0.2">
      <c r="B271" s="229" t="s">
        <v>108</v>
      </c>
      <c r="C271" s="229" t="s">
        <v>109</v>
      </c>
      <c r="D271" s="230" t="s">
        <v>110</v>
      </c>
    </row>
    <row r="272" spans="2:6" x14ac:dyDescent="0.2">
      <c r="B272" s="196" t="s">
        <v>114</v>
      </c>
      <c r="C272" s="197">
        <v>19</v>
      </c>
      <c r="D272" s="198" t="s">
        <v>158</v>
      </c>
    </row>
    <row r="276" spans="2:4" x14ac:dyDescent="0.2">
      <c r="B276" s="236" t="s">
        <v>150</v>
      </c>
    </row>
    <row r="277" spans="2:4" x14ac:dyDescent="0.2">
      <c r="B277" s="229" t="s">
        <v>157</v>
      </c>
      <c r="D277" s="22"/>
    </row>
    <row r="278" spans="2:4" x14ac:dyDescent="0.2">
      <c r="B278" s="229" t="s">
        <v>108</v>
      </c>
      <c r="C278" s="229" t="s">
        <v>109</v>
      </c>
      <c r="D278" s="230" t="s">
        <v>110</v>
      </c>
    </row>
    <row r="279" spans="2:4" x14ac:dyDescent="0.2">
      <c r="B279" s="196" t="s">
        <v>113</v>
      </c>
      <c r="C279" s="197">
        <v>4446</v>
      </c>
      <c r="D279" s="198" t="s">
        <v>158</v>
      </c>
    </row>
    <row r="280" spans="2:4" x14ac:dyDescent="0.2">
      <c r="B280" s="196" t="s">
        <v>114</v>
      </c>
      <c r="C280" s="197">
        <v>2</v>
      </c>
      <c r="D280" s="198" t="s">
        <v>158</v>
      </c>
    </row>
    <row r="281" spans="2:4" x14ac:dyDescent="0.2">
      <c r="B281" s="196" t="s">
        <v>118</v>
      </c>
      <c r="C281" s="196">
        <v>1</v>
      </c>
      <c r="D281" s="198" t="s">
        <v>158</v>
      </c>
    </row>
    <row r="282" spans="2:4" x14ac:dyDescent="0.2">
      <c r="B282" s="220" t="s">
        <v>191</v>
      </c>
      <c r="C282" s="216">
        <f>SUM(C279:C281)</f>
        <v>4449</v>
      </c>
      <c r="D282" s="269" t="s">
        <v>158</v>
      </c>
    </row>
    <row r="283" spans="2:4" x14ac:dyDescent="0.2">
      <c r="B283" s="144"/>
      <c r="C283" s="144"/>
      <c r="D283" s="231"/>
    </row>
    <row r="285" spans="2:4" x14ac:dyDescent="0.2">
      <c r="B285" s="236" t="s">
        <v>150</v>
      </c>
    </row>
    <row r="286" spans="2:4" x14ac:dyDescent="0.2">
      <c r="B286" s="229" t="s">
        <v>157</v>
      </c>
      <c r="D286" s="22"/>
    </row>
    <row r="287" spans="2:4" x14ac:dyDescent="0.2">
      <c r="B287" s="229" t="s">
        <v>108</v>
      </c>
      <c r="C287" s="229" t="s">
        <v>109</v>
      </c>
      <c r="D287" s="230" t="s">
        <v>110</v>
      </c>
    </row>
    <row r="288" spans="2:4" x14ac:dyDescent="0.2">
      <c r="B288" s="196" t="s">
        <v>118</v>
      </c>
      <c r="C288" s="196">
        <v>13.16</v>
      </c>
      <c r="D288" s="198" t="s">
        <v>112</v>
      </c>
    </row>
    <row r="289" spans="2:4" x14ac:dyDescent="0.2">
      <c r="B289" s="196" t="s">
        <v>118</v>
      </c>
      <c r="C289" s="196">
        <v>9.18</v>
      </c>
      <c r="D289" s="198" t="s">
        <v>112</v>
      </c>
    </row>
    <row r="290" spans="2:4" x14ac:dyDescent="0.2">
      <c r="B290" s="238" t="s">
        <v>152</v>
      </c>
      <c r="C290" s="238">
        <f>SUM(C288:C289)</f>
        <v>22.34</v>
      </c>
    </row>
    <row r="293" spans="2:4" x14ac:dyDescent="0.2">
      <c r="B293" s="225" t="s">
        <v>150</v>
      </c>
      <c r="D293" s="217"/>
    </row>
    <row r="294" spans="2:4" x14ac:dyDescent="0.2">
      <c r="B294" s="226" t="s">
        <v>160</v>
      </c>
      <c r="D294" s="217"/>
    </row>
    <row r="295" spans="2:4" x14ac:dyDescent="0.2">
      <c r="B295" s="226" t="s">
        <v>108</v>
      </c>
      <c r="C295" s="226" t="s">
        <v>109</v>
      </c>
      <c r="D295" s="227" t="s">
        <v>110</v>
      </c>
    </row>
    <row r="296" spans="2:4" x14ac:dyDescent="0.2">
      <c r="B296" s="196" t="s">
        <v>114</v>
      </c>
      <c r="C296" s="196">
        <v>113</v>
      </c>
      <c r="D296" s="198" t="s">
        <v>158</v>
      </c>
    </row>
    <row r="297" spans="2:4" x14ac:dyDescent="0.2">
      <c r="B297" s="196" t="s">
        <v>135</v>
      </c>
      <c r="C297" s="196">
        <v>2</v>
      </c>
      <c r="D297" s="198" t="s">
        <v>158</v>
      </c>
    </row>
    <row r="298" spans="2:4" x14ac:dyDescent="0.2">
      <c r="B298" s="199" t="s">
        <v>191</v>
      </c>
      <c r="C298" s="238">
        <f>SUM(C296:C297)</f>
        <v>115</v>
      </c>
    </row>
    <row r="299" spans="2:4" x14ac:dyDescent="0.2">
      <c r="B299" s="203"/>
      <c r="C299" s="202"/>
      <c r="D299" s="204"/>
    </row>
    <row r="301" spans="2:4" x14ac:dyDescent="0.2">
      <c r="B301" s="236" t="s">
        <v>150</v>
      </c>
      <c r="D301" s="217"/>
    </row>
    <row r="302" spans="2:4" x14ac:dyDescent="0.2">
      <c r="B302" s="232" t="s">
        <v>162</v>
      </c>
      <c r="D302" s="224"/>
    </row>
    <row r="303" spans="2:4" x14ac:dyDescent="0.2">
      <c r="B303" s="229" t="s">
        <v>108</v>
      </c>
      <c r="C303" s="229" t="s">
        <v>109</v>
      </c>
      <c r="D303" s="230" t="s">
        <v>110</v>
      </c>
    </row>
    <row r="304" spans="2:4" x14ac:dyDescent="0.2">
      <c r="B304" s="273" t="s">
        <v>131</v>
      </c>
      <c r="C304" s="274">
        <v>4580</v>
      </c>
      <c r="D304" s="198" t="s">
        <v>112</v>
      </c>
    </row>
    <row r="305" spans="1:4" x14ac:dyDescent="0.2">
      <c r="B305" s="273" t="s">
        <v>117</v>
      </c>
      <c r="C305" s="274">
        <v>340.53</v>
      </c>
      <c r="D305" s="198" t="s">
        <v>112</v>
      </c>
    </row>
    <row r="306" spans="1:4" x14ac:dyDescent="0.2">
      <c r="B306" s="273" t="s">
        <v>118</v>
      </c>
      <c r="C306" s="273">
        <v>154.65</v>
      </c>
      <c r="D306" s="198" t="s">
        <v>112</v>
      </c>
    </row>
    <row r="307" spans="1:4" x14ac:dyDescent="0.2">
      <c r="B307" s="273" t="s">
        <v>113</v>
      </c>
      <c r="C307" s="273">
        <v>103.6</v>
      </c>
      <c r="D307" s="198" t="s">
        <v>112</v>
      </c>
    </row>
    <row r="308" spans="1:4" x14ac:dyDescent="0.2">
      <c r="B308" s="273" t="s">
        <v>111</v>
      </c>
      <c r="C308" s="273">
        <v>66.384</v>
      </c>
      <c r="D308" s="198" t="s">
        <v>112</v>
      </c>
    </row>
    <row r="309" spans="1:4" x14ac:dyDescent="0.2">
      <c r="B309" s="273" t="s">
        <v>125</v>
      </c>
      <c r="C309" s="273">
        <v>56</v>
      </c>
      <c r="D309" s="198" t="s">
        <v>112</v>
      </c>
    </row>
    <row r="310" spans="1:4" x14ac:dyDescent="0.2">
      <c r="B310" s="273" t="s">
        <v>115</v>
      </c>
      <c r="C310" s="273">
        <v>106.34</v>
      </c>
      <c r="D310" s="198" t="s">
        <v>112</v>
      </c>
    </row>
    <row r="311" spans="1:4" x14ac:dyDescent="0.2">
      <c r="B311" s="273" t="s">
        <v>135</v>
      </c>
      <c r="C311" s="273">
        <v>18.18</v>
      </c>
      <c r="D311" s="198" t="s">
        <v>112</v>
      </c>
    </row>
    <row r="312" spans="1:4" x14ac:dyDescent="0.2">
      <c r="B312" s="273" t="s">
        <v>122</v>
      </c>
      <c r="C312" s="273">
        <v>0.46400000000000002</v>
      </c>
      <c r="D312" s="198" t="s">
        <v>112</v>
      </c>
    </row>
    <row r="313" spans="1:4" x14ac:dyDescent="0.2">
      <c r="B313" s="273" t="s">
        <v>124</v>
      </c>
      <c r="C313" s="273">
        <v>3.43</v>
      </c>
      <c r="D313" s="198" t="s">
        <v>112</v>
      </c>
    </row>
    <row r="314" spans="1:4" x14ac:dyDescent="0.2">
      <c r="B314" s="268" t="s">
        <v>152</v>
      </c>
      <c r="C314" s="233">
        <f>SUM(C304:C313)</f>
        <v>5429.5780000000004</v>
      </c>
    </row>
    <row r="318" spans="1:4" x14ac:dyDescent="0.2">
      <c r="A318" s="276"/>
      <c r="B318" s="235" t="s">
        <v>196</v>
      </c>
      <c r="C318" s="276"/>
      <c r="D318" s="217"/>
    </row>
    <row r="319" spans="1:4" x14ac:dyDescent="0.2">
      <c r="A319" s="276"/>
      <c r="B319" s="226" t="s">
        <v>157</v>
      </c>
      <c r="C319" s="276"/>
      <c r="D319" s="217"/>
    </row>
    <row r="320" spans="1:4" x14ac:dyDescent="0.2">
      <c r="A320" s="276"/>
      <c r="B320" s="226" t="s">
        <v>108</v>
      </c>
      <c r="C320" s="226" t="s">
        <v>109</v>
      </c>
      <c r="D320" s="227" t="s">
        <v>110</v>
      </c>
    </row>
    <row r="321" spans="1:4" x14ac:dyDescent="0.2">
      <c r="A321" s="276"/>
      <c r="B321" s="273" t="s">
        <v>114</v>
      </c>
      <c r="C321" s="273">
        <v>24</v>
      </c>
      <c r="D321" s="198" t="s">
        <v>158</v>
      </c>
    </row>
    <row r="322" spans="1:4" x14ac:dyDescent="0.2">
      <c r="A322" s="276"/>
      <c r="B322" s="276"/>
      <c r="C322" s="276"/>
      <c r="D322" s="217"/>
    </row>
    <row r="323" spans="1:4" x14ac:dyDescent="0.2">
      <c r="A323" s="276"/>
      <c r="B323" s="235" t="s">
        <v>196</v>
      </c>
      <c r="C323" s="276"/>
      <c r="D323" s="217"/>
    </row>
    <row r="324" spans="1:4" x14ac:dyDescent="0.2">
      <c r="A324" s="276"/>
      <c r="B324" s="226" t="s">
        <v>197</v>
      </c>
      <c r="C324" s="276"/>
      <c r="D324" s="217"/>
    </row>
    <row r="325" spans="1:4" x14ac:dyDescent="0.2">
      <c r="A325" s="276"/>
      <c r="B325" s="226" t="s">
        <v>108</v>
      </c>
      <c r="C325" s="226" t="s">
        <v>109</v>
      </c>
      <c r="D325" s="227" t="s">
        <v>110</v>
      </c>
    </row>
    <row r="326" spans="1:4" x14ac:dyDescent="0.2">
      <c r="A326" s="276"/>
      <c r="B326" s="273" t="s">
        <v>114</v>
      </c>
      <c r="C326" s="273">
        <v>4.03</v>
      </c>
      <c r="D326" s="222" t="s">
        <v>112</v>
      </c>
    </row>
    <row r="327" spans="1:4" x14ac:dyDescent="0.2">
      <c r="A327" s="276"/>
      <c r="B327" s="199" t="s">
        <v>152</v>
      </c>
      <c r="C327" s="223">
        <f>SUM(C326:C326)</f>
        <v>4.03</v>
      </c>
      <c r="D327" s="217"/>
    </row>
    <row r="328" spans="1:4" x14ac:dyDescent="0.2">
      <c r="A328" s="276"/>
      <c r="B328" s="276"/>
      <c r="C328" s="276"/>
      <c r="D328" s="217"/>
    </row>
    <row r="329" spans="1:4" x14ac:dyDescent="0.2">
      <c r="A329" s="276"/>
      <c r="B329" s="276"/>
      <c r="C329" s="276"/>
      <c r="D329" s="217"/>
    </row>
    <row r="330" spans="1:4" x14ac:dyDescent="0.2">
      <c r="A330" s="276"/>
      <c r="B330" s="235" t="s">
        <v>196</v>
      </c>
      <c r="C330" s="276"/>
      <c r="D330" s="217"/>
    </row>
    <row r="331" spans="1:4" x14ac:dyDescent="0.2">
      <c r="A331" s="276"/>
      <c r="B331" s="226" t="s">
        <v>162</v>
      </c>
      <c r="C331" s="276"/>
      <c r="D331" s="217"/>
    </row>
    <row r="332" spans="1:4" x14ac:dyDescent="0.2">
      <c r="A332" s="276"/>
      <c r="B332" s="226" t="s">
        <v>108</v>
      </c>
      <c r="C332" s="226" t="s">
        <v>109</v>
      </c>
      <c r="D332" s="227" t="s">
        <v>110</v>
      </c>
    </row>
    <row r="333" spans="1:4" x14ac:dyDescent="0.2">
      <c r="A333" s="276"/>
      <c r="B333" s="273" t="s">
        <v>113</v>
      </c>
      <c r="C333" s="274">
        <v>27.71</v>
      </c>
      <c r="D333" s="198" t="s">
        <v>112</v>
      </c>
    </row>
    <row r="334" spans="1:4" x14ac:dyDescent="0.2">
      <c r="A334" s="276"/>
      <c r="B334" s="273" t="s">
        <v>125</v>
      </c>
      <c r="C334" s="274">
        <v>1.6180000000000001</v>
      </c>
      <c r="D334" s="198" t="s">
        <v>112</v>
      </c>
    </row>
    <row r="335" spans="1:4" x14ac:dyDescent="0.2">
      <c r="A335" s="276"/>
      <c r="B335" s="273" t="s">
        <v>124</v>
      </c>
      <c r="C335" s="274">
        <v>12.37</v>
      </c>
      <c r="D335" s="198" t="s">
        <v>112</v>
      </c>
    </row>
    <row r="336" spans="1:4" x14ac:dyDescent="0.2">
      <c r="A336" s="276"/>
      <c r="B336" s="273" t="s">
        <v>121</v>
      </c>
      <c r="C336" s="274">
        <v>2.2200000000000002</v>
      </c>
      <c r="D336" s="198" t="s">
        <v>112</v>
      </c>
    </row>
    <row r="337" spans="1:4" x14ac:dyDescent="0.2">
      <c r="A337" s="276"/>
      <c r="B337" s="199" t="s">
        <v>152</v>
      </c>
      <c r="C337" s="216">
        <f>SUM(C333:C336)</f>
        <v>43.917999999999999</v>
      </c>
      <c r="D337" s="217"/>
    </row>
    <row r="338" spans="1:4" x14ac:dyDescent="0.2">
      <c r="A338" s="276"/>
      <c r="B338" s="276"/>
      <c r="C338" s="291"/>
      <c r="D338" s="217"/>
    </row>
    <row r="339" spans="1:4" x14ac:dyDescent="0.2">
      <c r="A339" s="276"/>
      <c r="B339" s="235" t="s">
        <v>196</v>
      </c>
      <c r="C339" s="276"/>
      <c r="D339" s="217"/>
    </row>
    <row r="340" spans="1:4" x14ac:dyDescent="0.2">
      <c r="A340" s="276"/>
      <c r="B340" s="226" t="s">
        <v>163</v>
      </c>
      <c r="C340" s="276"/>
      <c r="D340" s="224"/>
    </row>
    <row r="341" spans="1:4" x14ac:dyDescent="0.2">
      <c r="A341" s="276"/>
      <c r="B341" s="226" t="s">
        <v>108</v>
      </c>
      <c r="C341" s="226" t="s">
        <v>109</v>
      </c>
      <c r="D341" s="227" t="s">
        <v>110</v>
      </c>
    </row>
    <row r="342" spans="1:4" x14ac:dyDescent="0.2">
      <c r="A342" s="276"/>
      <c r="B342" s="273" t="s">
        <v>114</v>
      </c>
      <c r="C342" s="273">
        <v>3</v>
      </c>
      <c r="D342" s="198" t="s">
        <v>158</v>
      </c>
    </row>
    <row r="343" spans="1:4" x14ac:dyDescent="0.2">
      <c r="A343" s="276"/>
      <c r="B343" s="199" t="s">
        <v>161</v>
      </c>
      <c r="C343" s="216">
        <f>SUM(C342:C342)</f>
        <v>3</v>
      </c>
      <c r="D343" s="276"/>
    </row>
    <row r="351" spans="1:4" x14ac:dyDescent="0.2">
      <c r="B351" s="235" t="s">
        <v>199</v>
      </c>
      <c r="C351" s="297"/>
      <c r="D351" s="301"/>
    </row>
    <row r="352" spans="1:4" x14ac:dyDescent="0.2">
      <c r="B352" s="226" t="s">
        <v>157</v>
      </c>
      <c r="C352" s="297"/>
      <c r="D352" s="301"/>
    </row>
    <row r="353" spans="2:4" x14ac:dyDescent="0.2">
      <c r="B353" s="226" t="s">
        <v>108</v>
      </c>
      <c r="C353" s="226" t="s">
        <v>109</v>
      </c>
      <c r="D353" s="227" t="s">
        <v>110</v>
      </c>
    </row>
    <row r="354" spans="2:4" s="297" customFormat="1" x14ac:dyDescent="0.2">
      <c r="B354" s="299" t="s">
        <v>113</v>
      </c>
      <c r="C354" s="300">
        <v>15935</v>
      </c>
      <c r="D354" s="296" t="s">
        <v>158</v>
      </c>
    </row>
    <row r="355" spans="2:4" s="297" customFormat="1" x14ac:dyDescent="0.2">
      <c r="B355" s="299" t="s">
        <v>114</v>
      </c>
      <c r="C355" s="299">
        <v>675</v>
      </c>
      <c r="D355" s="296" t="s">
        <v>158</v>
      </c>
    </row>
    <row r="356" spans="2:4" x14ac:dyDescent="0.2">
      <c r="B356" s="268" t="s">
        <v>161</v>
      </c>
      <c r="C356" s="233">
        <f>SUM(C354:C355)</f>
        <v>16610</v>
      </c>
      <c r="D356" s="297"/>
    </row>
    <row r="357" spans="2:4" x14ac:dyDescent="0.2">
      <c r="B357" s="297"/>
      <c r="C357" s="297"/>
      <c r="D357" s="301"/>
    </row>
    <row r="358" spans="2:4" x14ac:dyDescent="0.2">
      <c r="B358" s="235" t="s">
        <v>199</v>
      </c>
      <c r="C358" s="297"/>
      <c r="D358" s="301"/>
    </row>
    <row r="359" spans="2:4" x14ac:dyDescent="0.2">
      <c r="B359" s="226" t="s">
        <v>197</v>
      </c>
      <c r="C359" s="297"/>
      <c r="D359" s="301"/>
    </row>
    <row r="360" spans="2:4" x14ac:dyDescent="0.2">
      <c r="B360" s="226" t="s">
        <v>108</v>
      </c>
      <c r="C360" s="226" t="s">
        <v>109</v>
      </c>
      <c r="D360" s="227" t="s">
        <v>110</v>
      </c>
    </row>
    <row r="361" spans="2:4" s="297" customFormat="1" x14ac:dyDescent="0.2">
      <c r="B361" s="299" t="s">
        <v>113</v>
      </c>
      <c r="C361" s="300">
        <v>1580</v>
      </c>
      <c r="D361" s="296" t="s">
        <v>112</v>
      </c>
    </row>
    <row r="362" spans="2:4" s="297" customFormat="1" x14ac:dyDescent="0.2">
      <c r="B362" s="268" t="s">
        <v>152</v>
      </c>
      <c r="C362" s="233">
        <f>SUM(C360:C361)</f>
        <v>1580</v>
      </c>
    </row>
    <row r="363" spans="2:4" s="297" customFormat="1" x14ac:dyDescent="0.2"/>
    <row r="364" spans="2:4" x14ac:dyDescent="0.2">
      <c r="B364" s="297"/>
      <c r="C364" s="297"/>
      <c r="D364" s="301"/>
    </row>
    <row r="365" spans="2:4" x14ac:dyDescent="0.2">
      <c r="B365" s="235" t="s">
        <v>199</v>
      </c>
      <c r="C365" s="297"/>
      <c r="D365" s="301"/>
    </row>
    <row r="366" spans="2:4" ht="29.25" customHeight="1" x14ac:dyDescent="0.2">
      <c r="B366" s="226" t="s">
        <v>162</v>
      </c>
      <c r="C366" s="297"/>
      <c r="D366" s="301"/>
    </row>
    <row r="367" spans="2:4" x14ac:dyDescent="0.2">
      <c r="B367" s="226" t="s">
        <v>108</v>
      </c>
      <c r="C367" s="226" t="s">
        <v>109</v>
      </c>
      <c r="D367" s="227" t="s">
        <v>110</v>
      </c>
    </row>
    <row r="368" spans="2:4" x14ac:dyDescent="0.2">
      <c r="B368" s="303" t="s">
        <v>113</v>
      </c>
      <c r="C368" s="304">
        <v>178495.66</v>
      </c>
      <c r="D368" s="296" t="s">
        <v>112</v>
      </c>
    </row>
    <row r="369" spans="2:4" x14ac:dyDescent="0.2">
      <c r="B369" s="303" t="s">
        <v>122</v>
      </c>
      <c r="C369" s="304">
        <v>184.26</v>
      </c>
      <c r="D369" s="296" t="s">
        <v>112</v>
      </c>
    </row>
    <row r="370" spans="2:4" x14ac:dyDescent="0.2">
      <c r="B370" s="303" t="s">
        <v>132</v>
      </c>
      <c r="C370" s="304">
        <v>24.71</v>
      </c>
      <c r="D370" s="296" t="s">
        <v>112</v>
      </c>
    </row>
    <row r="371" spans="2:4" x14ac:dyDescent="0.2">
      <c r="B371" s="303" t="s">
        <v>115</v>
      </c>
      <c r="C371" s="303">
        <v>22.73</v>
      </c>
      <c r="D371" s="296"/>
    </row>
    <row r="372" spans="2:4" x14ac:dyDescent="0.2">
      <c r="B372" s="303" t="s">
        <v>114</v>
      </c>
      <c r="C372" s="213">
        <v>2.1</v>
      </c>
      <c r="D372" s="296" t="s">
        <v>112</v>
      </c>
    </row>
    <row r="373" spans="2:4" x14ac:dyDescent="0.2">
      <c r="B373" s="268" t="s">
        <v>152</v>
      </c>
      <c r="C373" s="233">
        <f>SUM(C368:C372)</f>
        <v>178729.46000000002</v>
      </c>
      <c r="D373" s="151"/>
    </row>
    <row r="374" spans="2:4" x14ac:dyDescent="0.2">
      <c r="B374" s="151"/>
      <c r="C374" s="151"/>
      <c r="D374" s="151"/>
    </row>
    <row r="375" spans="2:4" x14ac:dyDescent="0.2">
      <c r="B375" s="151"/>
      <c r="C375" s="151"/>
      <c r="D375" s="151"/>
    </row>
    <row r="376" spans="2:4" s="297" customFormat="1" x14ac:dyDescent="0.2">
      <c r="B376" s="235" t="s">
        <v>199</v>
      </c>
      <c r="C376" s="302"/>
      <c r="D376" s="305"/>
    </row>
    <row r="377" spans="2:4" s="297" customFormat="1" x14ac:dyDescent="0.2">
      <c r="B377" s="226" t="s">
        <v>163</v>
      </c>
      <c r="C377" s="302"/>
      <c r="D377" s="224"/>
    </row>
    <row r="378" spans="2:4" s="297" customFormat="1" x14ac:dyDescent="0.2">
      <c r="B378" s="226" t="s">
        <v>108</v>
      </c>
      <c r="C378" s="226" t="s">
        <v>109</v>
      </c>
      <c r="D378" s="227" t="s">
        <v>110</v>
      </c>
    </row>
    <row r="379" spans="2:4" x14ac:dyDescent="0.2">
      <c r="B379" s="303" t="s">
        <v>115</v>
      </c>
      <c r="C379" s="303">
        <v>300</v>
      </c>
      <c r="D379" s="296" t="s">
        <v>158</v>
      </c>
    </row>
    <row r="380" spans="2:4" x14ac:dyDescent="0.2">
      <c r="B380" s="199" t="s">
        <v>161</v>
      </c>
      <c r="C380" s="216">
        <f>SUM(C379:C379)</f>
        <v>300</v>
      </c>
      <c r="D380" s="302"/>
    </row>
    <row r="381" spans="2:4" x14ac:dyDescent="0.2">
      <c r="B381" s="151"/>
      <c r="C381" s="151"/>
      <c r="D381" s="151"/>
    </row>
    <row r="384" spans="2:4" x14ac:dyDescent="0.2">
      <c r="B384" s="235" t="s">
        <v>201</v>
      </c>
      <c r="C384" s="302"/>
      <c r="D384" s="305"/>
    </row>
    <row r="385" spans="2:4" x14ac:dyDescent="0.2">
      <c r="B385" s="226" t="s">
        <v>157</v>
      </c>
      <c r="C385" s="302"/>
      <c r="D385" s="305"/>
    </row>
    <row r="386" spans="2:4" x14ac:dyDescent="0.2">
      <c r="B386" s="226" t="s">
        <v>108</v>
      </c>
      <c r="C386" s="226" t="s">
        <v>109</v>
      </c>
      <c r="D386" s="227" t="s">
        <v>110</v>
      </c>
    </row>
    <row r="387" spans="2:4" x14ac:dyDescent="0.2">
      <c r="B387" s="303" t="s">
        <v>119</v>
      </c>
      <c r="C387" s="304">
        <v>1</v>
      </c>
      <c r="D387" s="296" t="s">
        <v>158</v>
      </c>
    </row>
    <row r="388" spans="2:4" x14ac:dyDescent="0.2">
      <c r="B388" s="268" t="s">
        <v>161</v>
      </c>
      <c r="C388" s="233">
        <f>SUM(C387:C387)</f>
        <v>1</v>
      </c>
      <c r="D388" s="302"/>
    </row>
    <row r="389" spans="2:4" x14ac:dyDescent="0.2">
      <c r="B389" s="302"/>
      <c r="C389" s="302"/>
      <c r="D389" s="305"/>
    </row>
    <row r="390" spans="2:4" x14ac:dyDescent="0.2">
      <c r="B390" s="235" t="s">
        <v>201</v>
      </c>
      <c r="C390" s="302"/>
      <c r="D390" s="305"/>
    </row>
    <row r="391" spans="2:4" x14ac:dyDescent="0.2">
      <c r="B391" s="226" t="s">
        <v>202</v>
      </c>
      <c r="C391" s="302"/>
      <c r="D391" s="305"/>
    </row>
    <row r="392" spans="2:4" x14ac:dyDescent="0.2">
      <c r="B392" s="226" t="s">
        <v>108</v>
      </c>
      <c r="C392" s="226" t="s">
        <v>109</v>
      </c>
      <c r="D392" s="227" t="s">
        <v>110</v>
      </c>
    </row>
    <row r="393" spans="2:4" x14ac:dyDescent="0.2">
      <c r="B393" s="303" t="s">
        <v>114</v>
      </c>
      <c r="C393" s="304">
        <v>151.22999999999999</v>
      </c>
      <c r="D393" s="296" t="s">
        <v>112</v>
      </c>
    </row>
    <row r="394" spans="2:4" x14ac:dyDescent="0.2">
      <c r="B394" s="268" t="s">
        <v>152</v>
      </c>
      <c r="C394" s="233">
        <f>SUM(C392:C393)</f>
        <v>151.22999999999999</v>
      </c>
      <c r="D394" s="302"/>
    </row>
    <row r="395" spans="2:4" x14ac:dyDescent="0.2">
      <c r="B395" s="302"/>
      <c r="C395" s="302"/>
      <c r="D395" s="302"/>
    </row>
    <row r="396" spans="2:4" x14ac:dyDescent="0.2">
      <c r="B396" s="302"/>
      <c r="C396" s="302"/>
      <c r="D396" s="305"/>
    </row>
    <row r="397" spans="2:4" x14ac:dyDescent="0.2">
      <c r="B397" s="235" t="s">
        <v>201</v>
      </c>
      <c r="C397" s="302"/>
      <c r="D397" s="305"/>
    </row>
    <row r="398" spans="2:4" x14ac:dyDescent="0.2">
      <c r="B398" s="226" t="s">
        <v>162</v>
      </c>
      <c r="C398" s="302"/>
      <c r="D398" s="305"/>
    </row>
    <row r="399" spans="2:4" x14ac:dyDescent="0.2">
      <c r="B399" s="226" t="s">
        <v>108</v>
      </c>
      <c r="C399" s="226" t="s">
        <v>109</v>
      </c>
      <c r="D399" s="227" t="s">
        <v>110</v>
      </c>
    </row>
    <row r="400" spans="2:4" x14ac:dyDescent="0.2">
      <c r="B400" s="303" t="s">
        <v>113</v>
      </c>
      <c r="C400" s="304">
        <v>121.639</v>
      </c>
      <c r="D400" s="296" t="s">
        <v>112</v>
      </c>
    </row>
    <row r="401" spans="2:4" x14ac:dyDescent="0.2">
      <c r="B401" s="303" t="s">
        <v>121</v>
      </c>
      <c r="C401" s="304">
        <v>9.8800000000000008</v>
      </c>
      <c r="D401" s="296" t="s">
        <v>112</v>
      </c>
    </row>
    <row r="402" spans="2:4" x14ac:dyDescent="0.2">
      <c r="B402" s="268" t="s">
        <v>152</v>
      </c>
      <c r="C402" s="233">
        <f>SUM(C400:C401)</f>
        <v>131.51900000000001</v>
      </c>
      <c r="D402" s="151"/>
    </row>
    <row r="403" spans="2:4" x14ac:dyDescent="0.2">
      <c r="B403" s="151"/>
      <c r="C403" s="151"/>
      <c r="D403" s="151"/>
    </row>
    <row r="404" spans="2:4" s="381" customFormat="1" x14ac:dyDescent="0.2">
      <c r="B404" s="235" t="s">
        <v>211</v>
      </c>
      <c r="D404" s="383"/>
    </row>
    <row r="405" spans="2:4" s="381" customFormat="1" x14ac:dyDescent="0.2">
      <c r="B405" s="226" t="s">
        <v>250</v>
      </c>
      <c r="D405" s="224"/>
    </row>
    <row r="406" spans="2:4" s="381" customFormat="1" x14ac:dyDescent="0.2">
      <c r="B406" s="226" t="s">
        <v>108</v>
      </c>
      <c r="C406" s="226" t="s">
        <v>109</v>
      </c>
      <c r="D406" s="227" t="s">
        <v>110</v>
      </c>
    </row>
    <row r="407" spans="2:4" s="381" customFormat="1" x14ac:dyDescent="0.2">
      <c r="B407" s="384" t="s">
        <v>243</v>
      </c>
      <c r="C407" s="385">
        <f>3750/1000</f>
        <v>3.75</v>
      </c>
      <c r="D407" s="380" t="s">
        <v>112</v>
      </c>
    </row>
    <row r="408" spans="2:4" s="381" customFormat="1" x14ac:dyDescent="0.2">
      <c r="B408" s="384" t="s">
        <v>246</v>
      </c>
      <c r="C408" s="385">
        <f>113396/1000</f>
        <v>113.396</v>
      </c>
      <c r="D408" s="380" t="s">
        <v>112</v>
      </c>
    </row>
    <row r="409" spans="2:4" s="381" customFormat="1" x14ac:dyDescent="0.2">
      <c r="B409" s="384" t="s">
        <v>247</v>
      </c>
      <c r="C409" s="385">
        <f>17248537/1000</f>
        <v>17248.537</v>
      </c>
      <c r="D409" s="382" t="s">
        <v>112</v>
      </c>
    </row>
    <row r="410" spans="2:4" s="381" customFormat="1" x14ac:dyDescent="0.2">
      <c r="B410" s="268" t="s">
        <v>152</v>
      </c>
      <c r="C410" s="233">
        <f>SUM(C407:C409)</f>
        <v>17365.683000000001</v>
      </c>
    </row>
    <row r="412" spans="2:4" x14ac:dyDescent="0.2">
      <c r="C412" s="151"/>
    </row>
    <row r="413" spans="2:4" x14ac:dyDescent="0.2">
      <c r="B413" s="235" t="s">
        <v>211</v>
      </c>
      <c r="C413" s="323"/>
      <c r="D413" s="305"/>
    </row>
    <row r="414" spans="2:4" x14ac:dyDescent="0.2">
      <c r="B414" s="226" t="s">
        <v>163</v>
      </c>
      <c r="C414" s="323"/>
      <c r="D414" s="224"/>
    </row>
    <row r="415" spans="2:4" x14ac:dyDescent="0.2">
      <c r="B415" s="226" t="s">
        <v>108</v>
      </c>
      <c r="C415" s="226" t="s">
        <v>109</v>
      </c>
      <c r="D415" s="227" t="s">
        <v>110</v>
      </c>
    </row>
    <row r="416" spans="2:4" x14ac:dyDescent="0.2">
      <c r="B416" s="336" t="s">
        <v>114</v>
      </c>
      <c r="C416" s="336">
        <v>934</v>
      </c>
      <c r="D416" s="338" t="s">
        <v>158</v>
      </c>
    </row>
    <row r="417" spans="2:4" x14ac:dyDescent="0.2">
      <c r="B417" s="199" t="s">
        <v>161</v>
      </c>
      <c r="C417" s="216">
        <f>SUM(C416:C416)</f>
        <v>934</v>
      </c>
      <c r="D417" s="323"/>
    </row>
    <row r="420" spans="2:4" x14ac:dyDescent="0.2">
      <c r="B420" s="235" t="s">
        <v>211</v>
      </c>
      <c r="C420" s="323"/>
      <c r="D420" s="305"/>
    </row>
    <row r="421" spans="2:4" x14ac:dyDescent="0.2">
      <c r="B421" s="226" t="s">
        <v>162</v>
      </c>
      <c r="C421" s="323"/>
      <c r="D421" s="305"/>
    </row>
    <row r="422" spans="2:4" x14ac:dyDescent="0.2">
      <c r="B422" s="226" t="s">
        <v>108</v>
      </c>
      <c r="C422" s="226" t="s">
        <v>109</v>
      </c>
      <c r="D422" s="227" t="s">
        <v>110</v>
      </c>
    </row>
    <row r="423" spans="2:4" x14ac:dyDescent="0.2">
      <c r="B423" s="384" t="s">
        <v>113</v>
      </c>
      <c r="C423" s="379">
        <v>2.72</v>
      </c>
      <c r="D423" s="382" t="s">
        <v>112</v>
      </c>
    </row>
    <row r="424" spans="2:4" x14ac:dyDescent="0.2">
      <c r="B424" s="268" t="s">
        <v>152</v>
      </c>
      <c r="C424" s="233">
        <f>SUM(C423:C423)</f>
        <v>2.72</v>
      </c>
      <c r="D424" s="151"/>
    </row>
    <row r="431" spans="2:4" x14ac:dyDescent="0.2">
      <c r="B431" s="235" t="s">
        <v>214</v>
      </c>
      <c r="C431" s="371"/>
      <c r="D431" s="305"/>
    </row>
    <row r="432" spans="2:4" x14ac:dyDescent="0.2">
      <c r="B432" s="226" t="s">
        <v>250</v>
      </c>
      <c r="C432" s="371"/>
      <c r="D432" s="224"/>
    </row>
    <row r="433" spans="2:4" x14ac:dyDescent="0.2">
      <c r="B433" s="226" t="s">
        <v>108</v>
      </c>
      <c r="C433" s="226" t="s">
        <v>109</v>
      </c>
      <c r="D433" s="227" t="s">
        <v>110</v>
      </c>
    </row>
    <row r="434" spans="2:4" x14ac:dyDescent="0.2">
      <c r="B434" s="352" t="s">
        <v>243</v>
      </c>
      <c r="C434" s="337">
        <f>12403/1000</f>
        <v>12.403</v>
      </c>
      <c r="D434" s="222" t="s">
        <v>112</v>
      </c>
    </row>
    <row r="435" spans="2:4" x14ac:dyDescent="0.2">
      <c r="B435" s="268" t="s">
        <v>152</v>
      </c>
      <c r="C435" s="233">
        <f>SUM(C434:C434)</f>
        <v>12.403</v>
      </c>
    </row>
    <row r="437" spans="2:4" s="386" customFormat="1" x14ac:dyDescent="0.2">
      <c r="B437" s="235" t="s">
        <v>214</v>
      </c>
      <c r="D437" s="383"/>
    </row>
    <row r="438" spans="2:4" s="386" customFormat="1" x14ac:dyDescent="0.2">
      <c r="B438" s="226" t="s">
        <v>253</v>
      </c>
      <c r="D438" s="224"/>
    </row>
    <row r="439" spans="2:4" s="386" customFormat="1" x14ac:dyDescent="0.2">
      <c r="B439" s="226" t="s">
        <v>108</v>
      </c>
      <c r="C439" s="226" t="s">
        <v>109</v>
      </c>
      <c r="D439" s="227" t="s">
        <v>110</v>
      </c>
    </row>
    <row r="440" spans="2:4" s="386" customFormat="1" x14ac:dyDescent="0.2">
      <c r="B440" s="352" t="s">
        <v>113</v>
      </c>
      <c r="C440" s="379">
        <v>94</v>
      </c>
      <c r="D440" s="222" t="s">
        <v>158</v>
      </c>
    </row>
    <row r="441" spans="2:4" s="386" customFormat="1" x14ac:dyDescent="0.2">
      <c r="B441" s="268" t="s">
        <v>161</v>
      </c>
      <c r="C441" s="233">
        <f>SUM(C440:C440)</f>
        <v>94</v>
      </c>
    </row>
    <row r="443" spans="2:4" x14ac:dyDescent="0.2">
      <c r="B443" s="235" t="s">
        <v>214</v>
      </c>
      <c r="C443" s="371"/>
      <c r="D443" s="305"/>
    </row>
    <row r="444" spans="2:4" x14ac:dyDescent="0.2">
      <c r="B444" s="226" t="s">
        <v>162</v>
      </c>
      <c r="C444" s="371"/>
      <c r="D444" s="305"/>
    </row>
    <row r="445" spans="2:4" x14ac:dyDescent="0.2">
      <c r="B445" s="226" t="s">
        <v>108</v>
      </c>
      <c r="C445" s="226" t="s">
        <v>109</v>
      </c>
      <c r="D445" s="227" t="s">
        <v>110</v>
      </c>
    </row>
    <row r="446" spans="2:4" x14ac:dyDescent="0.2">
      <c r="B446" s="336" t="s">
        <v>141</v>
      </c>
      <c r="C446" s="337">
        <v>273700</v>
      </c>
      <c r="D446" s="338" t="s">
        <v>112</v>
      </c>
    </row>
    <row r="447" spans="2:4" x14ac:dyDescent="0.2">
      <c r="B447" s="336" t="s">
        <v>139</v>
      </c>
      <c r="C447" s="337">
        <v>3630</v>
      </c>
      <c r="D447" s="338" t="s">
        <v>112</v>
      </c>
    </row>
    <row r="448" spans="2:4" x14ac:dyDescent="0.2">
      <c r="B448" s="336" t="s">
        <v>129</v>
      </c>
      <c r="C448" s="336">
        <v>122.49</v>
      </c>
      <c r="D448" s="338" t="s">
        <v>112</v>
      </c>
    </row>
    <row r="449" spans="2:3" x14ac:dyDescent="0.2">
      <c r="B449" s="268" t="s">
        <v>152</v>
      </c>
      <c r="C449" s="233">
        <f>SUM(C446:C448)</f>
        <v>277452.49</v>
      </c>
    </row>
    <row r="469" spans="2:2" x14ac:dyDescent="0.2">
      <c r="B469" s="373"/>
    </row>
    <row r="470" spans="2:2" x14ac:dyDescent="0.2">
      <c r="B470" s="347"/>
    </row>
    <row r="471" spans="2:2" x14ac:dyDescent="0.2">
      <c r="B471" s="373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T165"/>
  <sheetViews>
    <sheetView workbookViewId="0">
      <selection activeCell="G16" sqref="G16:G30"/>
    </sheetView>
  </sheetViews>
  <sheetFormatPr defaultColWidth="11.43359375" defaultRowHeight="15" x14ac:dyDescent="0.2"/>
  <cols>
    <col min="1" max="1" width="11.43359375" style="174"/>
    <col min="2" max="2" width="32.015625" style="174" customWidth="1"/>
    <col min="3" max="6" width="11.43359375" style="174"/>
    <col min="7" max="7" width="11.43359375" style="174" customWidth="1"/>
    <col min="8" max="16384" width="11.43359375" style="174"/>
  </cols>
  <sheetData>
    <row r="1" spans="2:20" ht="18.75" x14ac:dyDescent="0.25">
      <c r="B1" s="454" t="s">
        <v>192</v>
      </c>
      <c r="C1" s="455"/>
      <c r="D1" s="237"/>
      <c r="E1" s="237"/>
    </row>
    <row r="4" spans="2:20" x14ac:dyDescent="0.2">
      <c r="B4" s="238" t="s">
        <v>107</v>
      </c>
    </row>
    <row r="5" spans="2:20" x14ac:dyDescent="0.2">
      <c r="B5" s="238" t="s">
        <v>168</v>
      </c>
      <c r="C5" s="239" t="s">
        <v>169</v>
      </c>
    </row>
    <row r="6" spans="2:20" x14ac:dyDescent="0.2">
      <c r="B6" s="240" t="s">
        <v>170</v>
      </c>
      <c r="C6" s="198">
        <v>1614</v>
      </c>
      <c r="J6" s="241"/>
      <c r="K6" s="242"/>
      <c r="L6" s="242"/>
      <c r="M6" s="242"/>
      <c r="N6" s="242"/>
      <c r="O6" s="242"/>
      <c r="P6" s="242"/>
      <c r="Q6" s="242"/>
      <c r="R6" s="242"/>
      <c r="S6" s="242"/>
    </row>
    <row r="7" spans="2:20" x14ac:dyDescent="0.2">
      <c r="B7" s="243" t="s">
        <v>171</v>
      </c>
      <c r="C7" s="198">
        <v>7</v>
      </c>
      <c r="J7" s="244"/>
      <c r="K7" s="242"/>
      <c r="L7" s="242"/>
      <c r="M7" s="242"/>
      <c r="N7" s="242"/>
      <c r="O7" s="242"/>
      <c r="P7" s="242"/>
      <c r="Q7" s="242"/>
      <c r="R7" s="242"/>
      <c r="S7" s="242"/>
    </row>
    <row r="8" spans="2:20" x14ac:dyDescent="0.2">
      <c r="B8" s="243" t="s">
        <v>172</v>
      </c>
      <c r="C8" s="198">
        <v>1</v>
      </c>
      <c r="J8" s="241"/>
      <c r="K8" s="242"/>
      <c r="L8" s="242"/>
      <c r="M8" s="242"/>
      <c r="N8" s="242"/>
      <c r="O8" s="242"/>
      <c r="P8" s="242"/>
      <c r="Q8" s="242"/>
      <c r="R8" s="242"/>
      <c r="S8" s="242"/>
      <c r="T8" s="242"/>
    </row>
    <row r="9" spans="2:20" x14ac:dyDescent="0.2">
      <c r="B9" s="243" t="s">
        <v>173</v>
      </c>
      <c r="C9" s="198">
        <v>2</v>
      </c>
      <c r="J9" s="244"/>
      <c r="K9" s="242"/>
      <c r="L9" s="242"/>
      <c r="M9" s="242"/>
      <c r="N9" s="242"/>
      <c r="O9" s="242"/>
      <c r="P9" s="242"/>
      <c r="Q9" s="242"/>
      <c r="R9" s="242"/>
      <c r="S9" s="242"/>
    </row>
    <row r="10" spans="2:20" x14ac:dyDescent="0.2">
      <c r="B10" s="243" t="s">
        <v>174</v>
      </c>
      <c r="C10" s="198">
        <v>81</v>
      </c>
      <c r="J10" s="244"/>
      <c r="K10" s="242"/>
      <c r="L10" s="242"/>
      <c r="M10" s="242"/>
      <c r="N10" s="242"/>
      <c r="O10" s="242"/>
      <c r="P10" s="242"/>
      <c r="Q10" s="242"/>
      <c r="R10" s="242"/>
      <c r="S10" s="242"/>
    </row>
    <row r="11" spans="2:20" x14ac:dyDescent="0.2">
      <c r="B11" s="243" t="s">
        <v>175</v>
      </c>
      <c r="C11" s="198">
        <v>2</v>
      </c>
      <c r="J11" s="241"/>
      <c r="K11" s="242"/>
      <c r="L11" s="242"/>
      <c r="M11" s="242"/>
      <c r="N11" s="242"/>
      <c r="O11" s="242"/>
      <c r="P11" s="242"/>
      <c r="Q11" s="242"/>
      <c r="R11" s="242"/>
      <c r="S11" s="242"/>
      <c r="T11" s="242"/>
    </row>
    <row r="12" spans="2:20" x14ac:dyDescent="0.2">
      <c r="B12" s="243" t="s">
        <v>176</v>
      </c>
      <c r="C12" s="198">
        <v>2</v>
      </c>
      <c r="J12" s="244"/>
      <c r="K12" s="242"/>
      <c r="L12" s="242"/>
      <c r="M12" s="242"/>
      <c r="N12" s="242"/>
      <c r="O12" s="242"/>
      <c r="P12" s="242"/>
      <c r="Q12" s="242"/>
      <c r="R12" s="242"/>
      <c r="S12" s="242"/>
    </row>
    <row r="13" spans="2:20" s="188" customFormat="1" x14ac:dyDescent="0.2">
      <c r="B13" s="243" t="s">
        <v>193</v>
      </c>
      <c r="C13" s="198">
        <v>1</v>
      </c>
      <c r="J13" s="244"/>
      <c r="K13" s="242"/>
      <c r="L13" s="242"/>
      <c r="M13" s="242"/>
      <c r="N13" s="242"/>
      <c r="O13" s="242"/>
      <c r="P13" s="242"/>
      <c r="Q13" s="242"/>
      <c r="R13" s="242"/>
      <c r="S13" s="242"/>
    </row>
    <row r="14" spans="2:20" x14ac:dyDescent="0.2">
      <c r="B14" s="270" t="s">
        <v>177</v>
      </c>
      <c r="C14" s="269">
        <f>SUM(C6:C13)</f>
        <v>1710</v>
      </c>
      <c r="J14" s="244"/>
      <c r="K14" s="242"/>
      <c r="L14" s="242"/>
      <c r="M14" s="242"/>
      <c r="N14" s="242"/>
      <c r="O14" s="242"/>
      <c r="P14" s="242"/>
      <c r="Q14" s="242"/>
      <c r="R14" s="242"/>
      <c r="S14" s="242"/>
    </row>
    <row r="15" spans="2:20" x14ac:dyDescent="0.2">
      <c r="J15" s="241"/>
      <c r="K15" s="242"/>
      <c r="L15" s="242"/>
      <c r="M15" s="242"/>
      <c r="N15" s="242"/>
      <c r="O15" s="242"/>
      <c r="P15" s="242"/>
      <c r="Q15" s="242"/>
      <c r="R15" s="242"/>
      <c r="S15" s="242"/>
      <c r="T15" s="242"/>
    </row>
    <row r="16" spans="2:20" x14ac:dyDescent="0.2">
      <c r="J16" s="244"/>
      <c r="K16" s="242"/>
      <c r="L16" s="242"/>
      <c r="M16" s="242"/>
      <c r="N16" s="242"/>
      <c r="O16" s="242"/>
      <c r="P16" s="242"/>
      <c r="Q16" s="242"/>
      <c r="R16" s="242"/>
      <c r="S16" s="242"/>
    </row>
    <row r="17" spans="2:20" x14ac:dyDescent="0.2">
      <c r="B17" s="238" t="s">
        <v>143</v>
      </c>
    </row>
    <row r="18" spans="2:20" x14ac:dyDescent="0.2">
      <c r="B18" s="238" t="s">
        <v>168</v>
      </c>
      <c r="C18" s="239" t="s">
        <v>169</v>
      </c>
    </row>
    <row r="19" spans="2:20" x14ac:dyDescent="0.2">
      <c r="B19" s="240" t="s">
        <v>170</v>
      </c>
      <c r="C19" s="75">
        <v>1811</v>
      </c>
    </row>
    <row r="20" spans="2:20" x14ac:dyDescent="0.2">
      <c r="B20" s="243" t="s">
        <v>171</v>
      </c>
      <c r="C20" s="196">
        <v>5</v>
      </c>
    </row>
    <row r="21" spans="2:20" x14ac:dyDescent="0.2">
      <c r="B21" s="243" t="s">
        <v>178</v>
      </c>
      <c r="C21" s="196">
        <v>2</v>
      </c>
      <c r="J21" s="241"/>
      <c r="K21" s="242"/>
      <c r="L21" s="242"/>
      <c r="M21" s="242"/>
      <c r="N21" s="242"/>
      <c r="O21" s="242"/>
      <c r="P21" s="242"/>
      <c r="Q21" s="242"/>
      <c r="R21" s="242"/>
      <c r="S21" s="242"/>
    </row>
    <row r="22" spans="2:20" x14ac:dyDescent="0.2">
      <c r="B22" s="243" t="s">
        <v>173</v>
      </c>
      <c r="C22" s="196">
        <v>3</v>
      </c>
      <c r="J22" s="244"/>
      <c r="K22" s="242"/>
      <c r="L22" s="242"/>
      <c r="M22" s="242"/>
      <c r="N22" s="242"/>
      <c r="O22" s="242"/>
      <c r="P22" s="242"/>
      <c r="Q22" s="242"/>
      <c r="R22" s="242"/>
      <c r="S22" s="242"/>
    </row>
    <row r="23" spans="2:20" x14ac:dyDescent="0.2">
      <c r="B23" s="243" t="s">
        <v>174</v>
      </c>
      <c r="C23" s="196">
        <v>80</v>
      </c>
      <c r="J23" s="244"/>
      <c r="K23" s="242"/>
      <c r="L23" s="242"/>
      <c r="M23" s="242"/>
      <c r="N23" s="242"/>
      <c r="O23" s="242"/>
      <c r="P23" s="242"/>
      <c r="Q23" s="242"/>
      <c r="R23" s="242"/>
      <c r="S23" s="242"/>
      <c r="T23" s="242"/>
    </row>
    <row r="24" spans="2:20" x14ac:dyDescent="0.2">
      <c r="B24" s="243" t="s">
        <v>179</v>
      </c>
      <c r="C24" s="196">
        <v>1</v>
      </c>
      <c r="J24" s="241"/>
      <c r="K24" s="242"/>
      <c r="L24" s="242"/>
      <c r="M24" s="242"/>
      <c r="N24" s="242"/>
      <c r="O24" s="242"/>
      <c r="P24" s="242"/>
      <c r="Q24" s="242"/>
      <c r="R24" s="242"/>
      <c r="S24" s="242"/>
    </row>
    <row r="25" spans="2:20" x14ac:dyDescent="0.2">
      <c r="B25" s="243" t="s">
        <v>180</v>
      </c>
      <c r="C25" s="196">
        <v>1</v>
      </c>
      <c r="J25" s="244"/>
      <c r="K25" s="242"/>
      <c r="L25" s="242"/>
      <c r="M25" s="242"/>
      <c r="N25" s="242"/>
      <c r="O25" s="242"/>
      <c r="P25" s="242"/>
      <c r="Q25" s="242"/>
      <c r="R25" s="242"/>
      <c r="S25" s="242"/>
    </row>
    <row r="26" spans="2:20" x14ac:dyDescent="0.2">
      <c r="B26" s="243" t="s">
        <v>181</v>
      </c>
      <c r="C26" s="196">
        <v>1</v>
      </c>
      <c r="F26" s="246"/>
      <c r="J26" s="241"/>
      <c r="K26" s="242"/>
      <c r="L26" s="242"/>
      <c r="M26" s="242"/>
      <c r="N26" s="242"/>
      <c r="O26" s="242"/>
      <c r="P26" s="242"/>
      <c r="Q26" s="242"/>
      <c r="R26" s="242"/>
      <c r="S26" s="242"/>
      <c r="T26" s="242"/>
    </row>
    <row r="27" spans="2:20" x14ac:dyDescent="0.2">
      <c r="B27" s="243" t="s">
        <v>175</v>
      </c>
      <c r="C27" s="196">
        <v>2</v>
      </c>
      <c r="J27" s="244"/>
      <c r="K27" s="242"/>
      <c r="L27" s="242"/>
      <c r="M27" s="242"/>
      <c r="N27" s="242"/>
      <c r="O27" s="242"/>
      <c r="P27" s="242"/>
      <c r="Q27" s="242"/>
      <c r="R27" s="242"/>
      <c r="S27" s="242"/>
    </row>
    <row r="28" spans="2:20" x14ac:dyDescent="0.2">
      <c r="B28" s="243" t="s">
        <v>176</v>
      </c>
      <c r="C28" s="196">
        <v>2</v>
      </c>
      <c r="J28" s="244"/>
      <c r="K28" s="242"/>
      <c r="L28" s="242"/>
      <c r="M28" s="242"/>
      <c r="N28" s="242"/>
      <c r="O28" s="242"/>
      <c r="P28" s="242"/>
      <c r="Q28" s="242"/>
      <c r="R28" s="242"/>
      <c r="S28" s="242"/>
    </row>
    <row r="29" spans="2:20" x14ac:dyDescent="0.2">
      <c r="B29" s="270" t="s">
        <v>177</v>
      </c>
      <c r="C29" s="271">
        <f>SUM(C19:C28)</f>
        <v>1908</v>
      </c>
      <c r="J29" s="241"/>
      <c r="K29" s="242"/>
      <c r="L29" s="242"/>
      <c r="M29" s="242"/>
      <c r="N29" s="242"/>
      <c r="O29" s="242"/>
      <c r="P29" s="242"/>
      <c r="Q29" s="242"/>
      <c r="R29" s="242"/>
      <c r="S29" s="242"/>
      <c r="T29" s="242"/>
    </row>
    <row r="30" spans="2:20" x14ac:dyDescent="0.2">
      <c r="C30" s="246"/>
    </row>
    <row r="32" spans="2:20" x14ac:dyDescent="0.2">
      <c r="B32" s="238" t="s">
        <v>144</v>
      </c>
    </row>
    <row r="33" spans="2:20" x14ac:dyDescent="0.2">
      <c r="B33" s="238" t="s">
        <v>168</v>
      </c>
      <c r="C33" s="239" t="s">
        <v>169</v>
      </c>
    </row>
    <row r="34" spans="2:20" x14ac:dyDescent="0.2">
      <c r="B34" s="240" t="s">
        <v>170</v>
      </c>
      <c r="C34" s="196">
        <v>1922</v>
      </c>
      <c r="J34" s="241"/>
      <c r="K34" s="242"/>
      <c r="L34" s="242"/>
      <c r="M34" s="242"/>
      <c r="N34" s="242"/>
      <c r="O34" s="242"/>
      <c r="P34" s="242"/>
      <c r="Q34" s="242"/>
      <c r="R34" s="242"/>
      <c r="S34" s="242"/>
    </row>
    <row r="35" spans="2:20" x14ac:dyDescent="0.2">
      <c r="B35" s="243" t="s">
        <v>182</v>
      </c>
      <c r="C35" s="196">
        <v>1</v>
      </c>
      <c r="J35" s="244"/>
      <c r="K35" s="242"/>
      <c r="L35" s="242"/>
      <c r="M35" s="242"/>
      <c r="N35" s="242"/>
      <c r="O35" s="242"/>
      <c r="P35" s="242"/>
      <c r="Q35" s="242"/>
      <c r="R35" s="242"/>
      <c r="S35" s="242"/>
    </row>
    <row r="36" spans="2:20" x14ac:dyDescent="0.2">
      <c r="B36" s="243" t="s">
        <v>171</v>
      </c>
      <c r="C36" s="196">
        <v>54</v>
      </c>
      <c r="J36" s="241"/>
      <c r="K36" s="242"/>
      <c r="L36" s="242"/>
      <c r="M36" s="242"/>
      <c r="N36" s="242"/>
      <c r="O36" s="242"/>
      <c r="P36" s="242"/>
      <c r="Q36" s="242"/>
      <c r="R36" s="242"/>
      <c r="S36" s="242"/>
      <c r="T36" s="242"/>
    </row>
    <row r="37" spans="2:20" x14ac:dyDescent="0.2">
      <c r="B37" s="243" t="s">
        <v>183</v>
      </c>
      <c r="C37" s="196">
        <v>1</v>
      </c>
      <c r="J37" s="244"/>
      <c r="K37" s="242"/>
      <c r="L37" s="242"/>
      <c r="M37" s="242"/>
      <c r="N37" s="242"/>
      <c r="O37" s="242"/>
      <c r="P37" s="242"/>
      <c r="Q37" s="242"/>
      <c r="R37" s="242"/>
      <c r="S37" s="242"/>
    </row>
    <row r="38" spans="2:20" x14ac:dyDescent="0.2">
      <c r="B38" s="243" t="s">
        <v>174</v>
      </c>
      <c r="C38" s="196">
        <v>79</v>
      </c>
      <c r="J38" s="241"/>
      <c r="K38" s="242"/>
      <c r="L38" s="242"/>
      <c r="M38" s="242"/>
      <c r="N38" s="242"/>
      <c r="O38" s="242"/>
      <c r="P38" s="242"/>
      <c r="Q38" s="242"/>
      <c r="R38" s="242"/>
      <c r="S38" s="242"/>
    </row>
    <row r="39" spans="2:20" x14ac:dyDescent="0.2">
      <c r="B39" s="243" t="s">
        <v>184</v>
      </c>
      <c r="C39" s="196">
        <v>2</v>
      </c>
      <c r="J39" s="244"/>
      <c r="K39" s="242"/>
      <c r="L39" s="242"/>
      <c r="M39" s="242"/>
      <c r="N39" s="242"/>
      <c r="O39" s="242"/>
      <c r="P39" s="242"/>
      <c r="Q39" s="242"/>
      <c r="R39" s="242"/>
      <c r="S39" s="242"/>
      <c r="T39" s="242"/>
    </row>
    <row r="40" spans="2:20" x14ac:dyDescent="0.2">
      <c r="B40" s="243" t="s">
        <v>181</v>
      </c>
      <c r="C40" s="196">
        <v>2</v>
      </c>
      <c r="J40" s="244"/>
      <c r="K40" s="242"/>
      <c r="L40" s="242"/>
      <c r="M40" s="242"/>
      <c r="N40" s="242"/>
      <c r="O40" s="242"/>
      <c r="P40" s="242"/>
      <c r="Q40" s="242"/>
      <c r="R40" s="242"/>
      <c r="S40" s="242"/>
    </row>
    <row r="41" spans="2:20" x14ac:dyDescent="0.2">
      <c r="B41" s="243" t="s">
        <v>175</v>
      </c>
      <c r="C41" s="196">
        <v>1</v>
      </c>
    </row>
    <row r="42" spans="2:20" x14ac:dyDescent="0.2">
      <c r="B42" s="243" t="s">
        <v>185</v>
      </c>
      <c r="C42" s="196">
        <v>1</v>
      </c>
    </row>
    <row r="43" spans="2:20" x14ac:dyDescent="0.2">
      <c r="B43" s="220" t="s">
        <v>177</v>
      </c>
      <c r="C43" s="220">
        <f>SUM(C34:C42)</f>
        <v>2063</v>
      </c>
    </row>
    <row r="46" spans="2:20" x14ac:dyDescent="0.2">
      <c r="B46" s="203"/>
      <c r="C46" s="202"/>
      <c r="D46" s="202"/>
      <c r="E46" s="204"/>
    </row>
    <row r="48" spans="2:20" x14ac:dyDescent="0.2">
      <c r="J48" s="241"/>
      <c r="K48" s="242"/>
      <c r="L48" s="242"/>
      <c r="M48" s="242"/>
      <c r="N48" s="242"/>
      <c r="O48" s="242"/>
      <c r="P48" s="242"/>
      <c r="Q48" s="242"/>
      <c r="R48" s="242"/>
      <c r="S48" s="242"/>
    </row>
    <row r="49" spans="2:20" x14ac:dyDescent="0.2">
      <c r="B49" s="238" t="s">
        <v>147</v>
      </c>
      <c r="J49" s="244"/>
      <c r="K49" s="242"/>
      <c r="L49" s="242"/>
      <c r="M49" s="242"/>
      <c r="N49" s="242"/>
      <c r="O49" s="242"/>
      <c r="P49" s="242"/>
      <c r="Q49" s="242"/>
      <c r="R49" s="242"/>
      <c r="S49" s="242"/>
    </row>
    <row r="50" spans="2:20" x14ac:dyDescent="0.2">
      <c r="B50" s="238" t="s">
        <v>168</v>
      </c>
      <c r="C50" s="239" t="s">
        <v>169</v>
      </c>
      <c r="J50" s="241"/>
      <c r="K50" s="242"/>
      <c r="L50" s="242"/>
      <c r="M50" s="242"/>
      <c r="N50" s="242"/>
      <c r="O50" s="242"/>
      <c r="P50" s="242"/>
      <c r="Q50" s="242"/>
      <c r="R50" s="242"/>
      <c r="S50" s="242"/>
      <c r="T50" s="242"/>
    </row>
    <row r="51" spans="2:20" x14ac:dyDescent="0.2">
      <c r="B51" s="240" t="s">
        <v>170</v>
      </c>
      <c r="C51" s="75">
        <v>1450</v>
      </c>
      <c r="J51" s="244"/>
      <c r="K51" s="242"/>
      <c r="L51" s="242"/>
      <c r="M51" s="242"/>
      <c r="N51" s="242"/>
      <c r="O51" s="242"/>
      <c r="P51" s="242"/>
      <c r="Q51" s="242"/>
      <c r="R51" s="242"/>
      <c r="S51" s="242"/>
    </row>
    <row r="52" spans="2:20" x14ac:dyDescent="0.2">
      <c r="B52" s="243" t="s">
        <v>171</v>
      </c>
      <c r="C52" s="196">
        <v>46</v>
      </c>
      <c r="J52" s="241"/>
      <c r="K52" s="242"/>
      <c r="L52" s="242"/>
      <c r="M52" s="242"/>
      <c r="N52" s="242"/>
      <c r="O52" s="242"/>
      <c r="P52" s="242"/>
      <c r="Q52" s="242"/>
      <c r="R52" s="242"/>
      <c r="S52" s="242"/>
    </row>
    <row r="53" spans="2:20" x14ac:dyDescent="0.2">
      <c r="B53" s="243" t="s">
        <v>172</v>
      </c>
      <c r="C53" s="196">
        <v>2</v>
      </c>
      <c r="J53" s="244"/>
      <c r="K53" s="242"/>
      <c r="L53" s="242"/>
      <c r="M53" s="242"/>
      <c r="N53" s="242"/>
      <c r="O53" s="242"/>
      <c r="P53" s="242"/>
      <c r="Q53" s="242"/>
      <c r="R53" s="242"/>
      <c r="S53" s="242"/>
      <c r="T53" s="242"/>
    </row>
    <row r="54" spans="2:20" x14ac:dyDescent="0.2">
      <c r="B54" s="243" t="s">
        <v>183</v>
      </c>
      <c r="C54" s="196">
        <v>1</v>
      </c>
      <c r="J54" s="241"/>
      <c r="K54" s="242"/>
      <c r="L54" s="242"/>
      <c r="M54" s="242"/>
      <c r="N54" s="242"/>
      <c r="O54" s="242"/>
      <c r="P54" s="242"/>
      <c r="Q54" s="242"/>
      <c r="R54" s="242"/>
      <c r="S54" s="242"/>
    </row>
    <row r="55" spans="2:20" x14ac:dyDescent="0.2">
      <c r="B55" s="243" t="s">
        <v>174</v>
      </c>
      <c r="C55" s="196">
        <v>86</v>
      </c>
      <c r="J55" s="244"/>
      <c r="K55" s="242"/>
      <c r="L55" s="242"/>
      <c r="M55" s="242"/>
      <c r="N55" s="242"/>
      <c r="O55" s="242"/>
      <c r="P55" s="242"/>
      <c r="Q55" s="242"/>
      <c r="R55" s="242"/>
      <c r="S55" s="242"/>
    </row>
    <row r="56" spans="2:20" x14ac:dyDescent="0.2">
      <c r="B56" s="243" t="s">
        <v>180</v>
      </c>
      <c r="C56" s="196">
        <v>3</v>
      </c>
      <c r="J56" s="244"/>
      <c r="K56" s="242"/>
      <c r="L56" s="242"/>
      <c r="M56" s="242"/>
      <c r="N56" s="242"/>
      <c r="O56" s="242"/>
      <c r="P56" s="242"/>
      <c r="Q56" s="242"/>
      <c r="R56" s="242"/>
      <c r="S56" s="242"/>
      <c r="T56" s="242"/>
    </row>
    <row r="57" spans="2:20" x14ac:dyDescent="0.2">
      <c r="B57" s="243" t="s">
        <v>175</v>
      </c>
      <c r="C57" s="196">
        <v>1</v>
      </c>
      <c r="J57" s="241"/>
      <c r="K57" s="242"/>
      <c r="L57" s="242"/>
      <c r="M57" s="242"/>
      <c r="N57" s="242"/>
      <c r="O57" s="242"/>
      <c r="P57" s="242"/>
      <c r="Q57" s="242"/>
      <c r="R57" s="242"/>
      <c r="S57" s="242"/>
    </row>
    <row r="58" spans="2:20" s="188" customFormat="1" x14ac:dyDescent="0.2">
      <c r="B58" s="243" t="s">
        <v>190</v>
      </c>
      <c r="C58" s="196">
        <v>1</v>
      </c>
      <c r="J58" s="241"/>
      <c r="K58" s="242"/>
      <c r="L58" s="242"/>
      <c r="M58" s="242"/>
      <c r="N58" s="242"/>
      <c r="O58" s="242"/>
      <c r="P58" s="242"/>
      <c r="Q58" s="242"/>
      <c r="R58" s="242"/>
      <c r="S58" s="242"/>
    </row>
    <row r="59" spans="2:20" x14ac:dyDescent="0.2">
      <c r="B59" s="270" t="s">
        <v>177</v>
      </c>
      <c r="C59" s="271">
        <f>SUM(C51:C58)</f>
        <v>1590</v>
      </c>
      <c r="J59" s="244"/>
      <c r="K59" s="242"/>
      <c r="L59" s="242"/>
      <c r="M59" s="242"/>
      <c r="N59" s="242"/>
      <c r="O59" s="242"/>
      <c r="P59" s="242"/>
      <c r="Q59" s="242"/>
      <c r="R59" s="242"/>
      <c r="S59" s="242"/>
    </row>
    <row r="60" spans="2:20" x14ac:dyDescent="0.2">
      <c r="J60" s="244"/>
      <c r="K60" s="242"/>
      <c r="L60" s="242"/>
      <c r="M60" s="242"/>
      <c r="N60" s="242"/>
      <c r="O60" s="242"/>
      <c r="P60" s="242"/>
      <c r="Q60" s="242"/>
      <c r="R60" s="242"/>
      <c r="S60" s="242"/>
    </row>
    <row r="61" spans="2:20" x14ac:dyDescent="0.2">
      <c r="J61" s="241"/>
      <c r="K61" s="242"/>
      <c r="L61" s="242"/>
      <c r="M61" s="242"/>
      <c r="N61" s="242"/>
      <c r="O61" s="242"/>
      <c r="P61" s="242"/>
      <c r="Q61" s="242"/>
      <c r="R61" s="242"/>
      <c r="S61" s="242"/>
    </row>
    <row r="62" spans="2:20" x14ac:dyDescent="0.2">
      <c r="B62" s="238" t="s">
        <v>148</v>
      </c>
      <c r="C62" s="208"/>
      <c r="J62" s="244"/>
      <c r="K62" s="242"/>
      <c r="L62" s="242"/>
      <c r="M62" s="242"/>
      <c r="N62" s="242"/>
      <c r="O62" s="242"/>
      <c r="P62" s="242"/>
      <c r="Q62" s="242"/>
      <c r="R62" s="242"/>
      <c r="S62" s="242"/>
    </row>
    <row r="63" spans="2:20" x14ac:dyDescent="0.2">
      <c r="B63" s="238" t="s">
        <v>168</v>
      </c>
      <c r="C63" s="239" t="s">
        <v>169</v>
      </c>
      <c r="J63" s="241"/>
      <c r="K63" s="242"/>
      <c r="L63" s="242"/>
      <c r="M63" s="242"/>
      <c r="N63" s="242"/>
      <c r="O63" s="242"/>
      <c r="P63" s="242"/>
      <c r="Q63" s="242"/>
      <c r="R63" s="242"/>
      <c r="S63" s="242"/>
      <c r="T63" s="242"/>
    </row>
    <row r="64" spans="2:20" x14ac:dyDescent="0.2">
      <c r="B64" s="240" t="s">
        <v>170</v>
      </c>
      <c r="C64" s="196">
        <v>1603</v>
      </c>
      <c r="J64" s="244"/>
      <c r="K64" s="242"/>
      <c r="L64" s="242"/>
      <c r="M64" s="242"/>
      <c r="N64" s="242"/>
      <c r="O64" s="242"/>
      <c r="P64" s="242"/>
      <c r="Q64" s="242"/>
      <c r="R64" s="242"/>
      <c r="S64" s="242"/>
    </row>
    <row r="65" spans="2:20" x14ac:dyDescent="0.2">
      <c r="B65" s="243" t="s">
        <v>171</v>
      </c>
      <c r="C65" s="196">
        <v>2</v>
      </c>
      <c r="J65" s="241"/>
      <c r="K65" s="242"/>
      <c r="L65" s="242"/>
      <c r="M65" s="242"/>
      <c r="N65" s="242"/>
      <c r="O65" s="242"/>
      <c r="P65" s="242"/>
      <c r="Q65" s="242"/>
      <c r="R65" s="242"/>
      <c r="S65" s="242"/>
      <c r="T65" s="242"/>
    </row>
    <row r="66" spans="2:20" x14ac:dyDescent="0.2">
      <c r="B66" s="243" t="s">
        <v>186</v>
      </c>
      <c r="C66" s="196">
        <v>2</v>
      </c>
      <c r="J66" s="244"/>
      <c r="K66" s="242"/>
      <c r="L66" s="242"/>
      <c r="M66" s="242"/>
      <c r="N66" s="242"/>
      <c r="O66" s="242"/>
      <c r="P66" s="242"/>
      <c r="Q66" s="242"/>
      <c r="R66" s="242"/>
      <c r="S66" s="242"/>
    </row>
    <row r="67" spans="2:20" x14ac:dyDescent="0.2">
      <c r="B67" s="243" t="s">
        <v>172</v>
      </c>
      <c r="C67" s="196">
        <v>2</v>
      </c>
      <c r="J67" s="241"/>
      <c r="K67" s="242"/>
      <c r="L67" s="242"/>
      <c r="M67" s="242"/>
      <c r="N67" s="242"/>
      <c r="O67" s="242"/>
      <c r="P67" s="242"/>
      <c r="Q67" s="242"/>
      <c r="R67" s="242"/>
      <c r="S67" s="242"/>
      <c r="T67" s="242"/>
    </row>
    <row r="68" spans="2:20" x14ac:dyDescent="0.2">
      <c r="B68" s="243" t="s">
        <v>173</v>
      </c>
      <c r="C68" s="196">
        <v>2</v>
      </c>
      <c r="J68" s="244"/>
      <c r="K68" s="242"/>
      <c r="L68" s="242"/>
      <c r="M68" s="242"/>
      <c r="N68" s="242"/>
      <c r="O68" s="242"/>
      <c r="P68" s="242"/>
      <c r="Q68" s="242"/>
      <c r="R68" s="242"/>
      <c r="S68" s="242"/>
    </row>
    <row r="69" spans="2:20" x14ac:dyDescent="0.2">
      <c r="B69" s="243" t="s">
        <v>183</v>
      </c>
      <c r="C69" s="196">
        <v>1</v>
      </c>
      <c r="J69" s="241"/>
      <c r="K69" s="242"/>
      <c r="L69" s="242"/>
      <c r="M69" s="242"/>
      <c r="N69" s="242"/>
      <c r="O69" s="242"/>
      <c r="P69" s="242"/>
      <c r="Q69" s="242"/>
      <c r="R69" s="242"/>
      <c r="S69" s="242"/>
      <c r="T69" s="242"/>
    </row>
    <row r="70" spans="2:20" x14ac:dyDescent="0.2">
      <c r="B70" s="243" t="s">
        <v>174</v>
      </c>
      <c r="C70" s="196">
        <v>51</v>
      </c>
      <c r="J70" s="244"/>
      <c r="K70" s="242"/>
      <c r="L70" s="242"/>
      <c r="M70" s="242"/>
      <c r="N70" s="242"/>
      <c r="O70" s="242"/>
      <c r="P70" s="242"/>
      <c r="Q70" s="242"/>
      <c r="R70" s="242"/>
      <c r="S70" s="242"/>
      <c r="T70" s="242"/>
    </row>
    <row r="71" spans="2:20" x14ac:dyDescent="0.2">
      <c r="B71" s="243" t="s">
        <v>187</v>
      </c>
      <c r="C71" s="196">
        <v>1</v>
      </c>
    </row>
    <row r="72" spans="2:20" x14ac:dyDescent="0.2">
      <c r="B72" s="243" t="s">
        <v>188</v>
      </c>
      <c r="C72" s="196">
        <v>5</v>
      </c>
    </row>
    <row r="73" spans="2:20" x14ac:dyDescent="0.2">
      <c r="B73" s="220" t="s">
        <v>177</v>
      </c>
      <c r="C73" s="220">
        <f>SUM(C64:C72)</f>
        <v>1669</v>
      </c>
    </row>
    <row r="75" spans="2:20" x14ac:dyDescent="0.2">
      <c r="J75" s="241"/>
      <c r="K75" s="242"/>
      <c r="L75" s="242"/>
      <c r="M75" s="242"/>
      <c r="N75" s="242"/>
      <c r="O75" s="242"/>
      <c r="P75" s="242"/>
      <c r="Q75" s="242"/>
      <c r="R75" s="242"/>
      <c r="S75" s="242"/>
    </row>
    <row r="76" spans="2:20" x14ac:dyDescent="0.2">
      <c r="B76" s="238" t="s">
        <v>149</v>
      </c>
      <c r="C76" s="208"/>
      <c r="J76" s="244"/>
      <c r="K76" s="242"/>
      <c r="L76" s="242"/>
      <c r="M76" s="242"/>
      <c r="N76" s="242"/>
      <c r="O76" s="242"/>
      <c r="P76" s="242"/>
      <c r="Q76" s="242"/>
      <c r="R76" s="242"/>
      <c r="S76" s="242"/>
    </row>
    <row r="77" spans="2:20" x14ac:dyDescent="0.2">
      <c r="B77" s="238" t="s">
        <v>168</v>
      </c>
      <c r="C77" s="239" t="s">
        <v>169</v>
      </c>
      <c r="J77" s="241"/>
      <c r="K77" s="242"/>
      <c r="L77" s="242"/>
      <c r="M77" s="242"/>
      <c r="N77" s="242"/>
      <c r="O77" s="242"/>
      <c r="P77" s="242"/>
      <c r="Q77" s="242"/>
      <c r="R77" s="242"/>
      <c r="S77" s="242"/>
      <c r="T77" s="242"/>
    </row>
    <row r="78" spans="2:20" x14ac:dyDescent="0.2">
      <c r="B78" s="240" t="s">
        <v>170</v>
      </c>
      <c r="C78" s="196">
        <v>1713</v>
      </c>
      <c r="J78" s="244"/>
      <c r="K78" s="242"/>
      <c r="L78" s="242"/>
      <c r="M78" s="242"/>
      <c r="N78" s="242"/>
      <c r="O78" s="242"/>
      <c r="P78" s="242"/>
      <c r="Q78" s="242"/>
      <c r="R78" s="242"/>
      <c r="S78" s="242"/>
    </row>
    <row r="79" spans="2:20" x14ac:dyDescent="0.2">
      <c r="B79" s="243" t="s">
        <v>171</v>
      </c>
      <c r="C79" s="196">
        <v>1</v>
      </c>
      <c r="J79" s="244"/>
      <c r="K79" s="242"/>
      <c r="L79" s="242"/>
      <c r="M79" s="242"/>
      <c r="N79" s="242"/>
      <c r="O79" s="242"/>
      <c r="P79" s="242"/>
      <c r="Q79" s="242"/>
      <c r="R79" s="242"/>
      <c r="S79" s="242"/>
    </row>
    <row r="80" spans="2:20" x14ac:dyDescent="0.2">
      <c r="B80" s="243" t="s">
        <v>189</v>
      </c>
      <c r="C80" s="196">
        <v>1</v>
      </c>
      <c r="J80" s="241"/>
      <c r="K80" s="242"/>
      <c r="L80" s="242"/>
      <c r="M80" s="242"/>
      <c r="N80" s="242"/>
      <c r="O80" s="242"/>
      <c r="P80" s="242"/>
      <c r="Q80" s="242"/>
      <c r="R80" s="242"/>
      <c r="S80" s="242"/>
      <c r="T80" s="242"/>
    </row>
    <row r="81" spans="2:20" x14ac:dyDescent="0.2">
      <c r="B81" s="243" t="s">
        <v>182</v>
      </c>
      <c r="C81" s="196">
        <v>1</v>
      </c>
      <c r="J81" s="244"/>
      <c r="K81" s="242"/>
      <c r="L81" s="242"/>
      <c r="M81" s="242"/>
      <c r="N81" s="242"/>
      <c r="O81" s="242"/>
      <c r="P81" s="242"/>
      <c r="Q81" s="242"/>
      <c r="R81" s="242"/>
      <c r="S81" s="242"/>
    </row>
    <row r="82" spans="2:20" x14ac:dyDescent="0.2">
      <c r="B82" s="243" t="s">
        <v>172</v>
      </c>
      <c r="C82" s="196">
        <v>1</v>
      </c>
      <c r="J82" s="241"/>
      <c r="K82" s="242"/>
      <c r="L82" s="242"/>
      <c r="M82" s="242"/>
      <c r="N82" s="242"/>
      <c r="O82" s="242"/>
      <c r="P82" s="242"/>
      <c r="Q82" s="242"/>
      <c r="R82" s="242"/>
      <c r="S82" s="242"/>
      <c r="T82" s="242"/>
    </row>
    <row r="83" spans="2:20" x14ac:dyDescent="0.2">
      <c r="B83" s="243" t="s">
        <v>174</v>
      </c>
      <c r="C83" s="196">
        <v>86</v>
      </c>
      <c r="J83" s="244"/>
      <c r="K83" s="242"/>
      <c r="L83" s="242"/>
      <c r="M83" s="242"/>
      <c r="N83" s="242"/>
      <c r="O83" s="242"/>
      <c r="P83" s="242"/>
      <c r="Q83" s="242"/>
      <c r="R83" s="242"/>
      <c r="S83" s="242"/>
      <c r="T83" s="242"/>
    </row>
    <row r="84" spans="2:20" x14ac:dyDescent="0.2">
      <c r="B84" s="243" t="s">
        <v>179</v>
      </c>
      <c r="C84" s="196">
        <v>1</v>
      </c>
      <c r="J84" s="241"/>
      <c r="K84" s="242"/>
      <c r="L84" s="242"/>
      <c r="M84" s="242"/>
      <c r="N84" s="242"/>
      <c r="O84" s="242"/>
      <c r="P84" s="242"/>
      <c r="Q84" s="242"/>
      <c r="R84" s="242"/>
      <c r="S84" s="242"/>
      <c r="T84" s="242"/>
    </row>
    <row r="85" spans="2:20" x14ac:dyDescent="0.2">
      <c r="B85" s="243" t="s">
        <v>190</v>
      </c>
      <c r="C85" s="196">
        <v>1</v>
      </c>
      <c r="J85" s="244"/>
      <c r="K85" s="242"/>
      <c r="L85" s="242"/>
      <c r="M85" s="242"/>
      <c r="N85" s="242"/>
      <c r="O85" s="242"/>
      <c r="P85" s="242"/>
      <c r="Q85" s="242"/>
      <c r="R85" s="242"/>
      <c r="S85" s="242"/>
    </row>
    <row r="86" spans="2:20" x14ac:dyDescent="0.2">
      <c r="B86" s="243" t="s">
        <v>175</v>
      </c>
      <c r="C86" s="196">
        <v>3</v>
      </c>
      <c r="J86" s="241"/>
      <c r="K86" s="242"/>
      <c r="L86" s="242"/>
      <c r="M86" s="242"/>
      <c r="N86" s="242"/>
      <c r="O86" s="242"/>
      <c r="P86" s="242"/>
      <c r="Q86" s="242"/>
      <c r="R86" s="242"/>
      <c r="S86" s="242"/>
      <c r="T86" s="242"/>
    </row>
    <row r="87" spans="2:20" x14ac:dyDescent="0.2">
      <c r="B87" s="243" t="s">
        <v>176</v>
      </c>
      <c r="C87" s="196">
        <v>2</v>
      </c>
      <c r="J87" s="244"/>
      <c r="K87" s="242"/>
      <c r="L87" s="242"/>
      <c r="M87" s="242"/>
      <c r="N87" s="242"/>
      <c r="O87" s="242"/>
      <c r="P87" s="242"/>
      <c r="Q87" s="242"/>
      <c r="R87" s="242"/>
      <c r="S87" s="242"/>
    </row>
    <row r="88" spans="2:20" x14ac:dyDescent="0.2">
      <c r="B88" s="243" t="s">
        <v>173</v>
      </c>
      <c r="C88" s="196">
        <v>2</v>
      </c>
      <c r="J88" s="241"/>
      <c r="K88" s="242"/>
      <c r="L88" s="242"/>
      <c r="M88" s="242"/>
      <c r="N88" s="242"/>
      <c r="O88" s="242"/>
      <c r="P88" s="242"/>
      <c r="Q88" s="242"/>
      <c r="R88" s="242"/>
      <c r="S88" s="242"/>
    </row>
    <row r="89" spans="2:20" x14ac:dyDescent="0.2">
      <c r="B89" s="270" t="s">
        <v>177</v>
      </c>
      <c r="C89" s="220">
        <f>SUM(C78:C88)</f>
        <v>1812</v>
      </c>
      <c r="J89" s="244"/>
      <c r="K89" s="242"/>
      <c r="L89" s="242"/>
      <c r="M89" s="242"/>
      <c r="N89" s="242"/>
      <c r="O89" s="242"/>
      <c r="P89" s="242"/>
      <c r="Q89" s="242"/>
      <c r="R89" s="242"/>
      <c r="S89" s="242"/>
      <c r="T89" s="242"/>
    </row>
    <row r="90" spans="2:20" x14ac:dyDescent="0.2">
      <c r="J90" s="244"/>
      <c r="K90" s="242"/>
      <c r="L90" s="242"/>
      <c r="M90" s="242"/>
      <c r="N90" s="242"/>
      <c r="O90" s="242"/>
      <c r="P90" s="242"/>
      <c r="Q90" s="242"/>
      <c r="R90" s="242"/>
      <c r="S90" s="242"/>
    </row>
    <row r="91" spans="2:20" x14ac:dyDescent="0.2">
      <c r="J91" s="244"/>
      <c r="K91" s="242"/>
      <c r="L91" s="242"/>
      <c r="M91" s="242"/>
      <c r="N91" s="242"/>
      <c r="O91" s="242"/>
      <c r="P91" s="242"/>
      <c r="Q91" s="242"/>
      <c r="R91" s="242"/>
      <c r="S91" s="242"/>
    </row>
    <row r="92" spans="2:20" x14ac:dyDescent="0.2">
      <c r="J92" s="244"/>
      <c r="K92" s="242"/>
      <c r="L92" s="242"/>
      <c r="M92" s="242"/>
      <c r="N92" s="242"/>
      <c r="O92" s="242"/>
      <c r="P92" s="242"/>
      <c r="Q92" s="242"/>
      <c r="R92" s="242"/>
      <c r="S92" s="242"/>
    </row>
    <row r="93" spans="2:20" x14ac:dyDescent="0.2">
      <c r="B93" s="203"/>
      <c r="C93" s="202"/>
      <c r="D93" s="202"/>
      <c r="E93" s="204"/>
      <c r="J93" s="244"/>
      <c r="K93" s="242"/>
      <c r="L93" s="242"/>
      <c r="M93" s="242"/>
      <c r="N93" s="242"/>
      <c r="O93" s="242"/>
      <c r="P93" s="242"/>
      <c r="Q93" s="242"/>
      <c r="R93" s="242"/>
      <c r="S93" s="242"/>
    </row>
    <row r="94" spans="2:20" x14ac:dyDescent="0.2">
      <c r="J94" s="244"/>
      <c r="K94" s="242"/>
      <c r="L94" s="242"/>
      <c r="M94" s="242"/>
      <c r="N94" s="242"/>
      <c r="O94" s="242"/>
      <c r="P94" s="242"/>
      <c r="Q94" s="242"/>
      <c r="R94" s="242"/>
      <c r="S94" s="242"/>
    </row>
    <row r="95" spans="2:20" x14ac:dyDescent="0.2">
      <c r="J95" s="241"/>
      <c r="K95" s="242"/>
      <c r="L95" s="242"/>
      <c r="M95" s="242"/>
      <c r="N95" s="242"/>
      <c r="O95" s="242"/>
      <c r="P95" s="242"/>
      <c r="Q95" s="242"/>
      <c r="R95" s="242"/>
      <c r="S95" s="242"/>
      <c r="T95" s="242"/>
    </row>
    <row r="96" spans="2:20" x14ac:dyDescent="0.2">
      <c r="B96" s="238" t="s">
        <v>150</v>
      </c>
      <c r="C96" s="208"/>
      <c r="J96" s="244"/>
      <c r="K96" s="242"/>
      <c r="L96" s="242"/>
      <c r="M96" s="242"/>
      <c r="N96" s="242"/>
      <c r="O96" s="242"/>
      <c r="P96" s="242"/>
      <c r="Q96" s="242"/>
      <c r="R96" s="242"/>
      <c r="S96" s="242"/>
    </row>
    <row r="97" spans="2:20" x14ac:dyDescent="0.2">
      <c r="B97" s="238" t="s">
        <v>168</v>
      </c>
      <c r="C97" s="239" t="s">
        <v>169</v>
      </c>
      <c r="J97" s="241"/>
      <c r="K97" s="242"/>
      <c r="L97" s="242"/>
      <c r="M97" s="242"/>
      <c r="N97" s="242"/>
      <c r="O97" s="242"/>
      <c r="P97" s="242"/>
      <c r="Q97" s="242"/>
      <c r="R97" s="242"/>
      <c r="S97" s="242"/>
      <c r="T97" s="242"/>
    </row>
    <row r="98" spans="2:20" x14ac:dyDescent="0.2">
      <c r="B98" s="240" t="s">
        <v>170</v>
      </c>
      <c r="C98" s="196">
        <v>1730</v>
      </c>
      <c r="J98" s="244"/>
      <c r="K98" s="242"/>
      <c r="L98" s="242"/>
      <c r="M98" s="242"/>
      <c r="N98" s="242"/>
      <c r="O98" s="242"/>
      <c r="P98" s="242"/>
      <c r="Q98" s="242"/>
      <c r="R98" s="242"/>
      <c r="S98" s="242"/>
    </row>
    <row r="99" spans="2:20" x14ac:dyDescent="0.2">
      <c r="B99" s="243" t="s">
        <v>174</v>
      </c>
      <c r="C99" s="196">
        <v>64</v>
      </c>
      <c r="J99" s="244"/>
      <c r="K99" s="242"/>
      <c r="L99" s="242"/>
      <c r="M99" s="242"/>
      <c r="N99" s="242"/>
      <c r="O99" s="242"/>
      <c r="P99" s="242"/>
      <c r="Q99" s="242"/>
      <c r="R99" s="242"/>
      <c r="S99" s="242"/>
      <c r="T99" s="242"/>
    </row>
    <row r="100" spans="2:20" x14ac:dyDescent="0.2">
      <c r="B100" s="243" t="s">
        <v>175</v>
      </c>
      <c r="C100" s="196">
        <v>2</v>
      </c>
      <c r="J100" s="241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</row>
    <row r="101" spans="2:20" x14ac:dyDescent="0.2">
      <c r="B101" s="243" t="s">
        <v>176</v>
      </c>
      <c r="C101" s="196">
        <v>1</v>
      </c>
    </row>
    <row r="102" spans="2:20" x14ac:dyDescent="0.2">
      <c r="B102" s="245" t="s">
        <v>194</v>
      </c>
      <c r="C102" s="196">
        <v>1</v>
      </c>
    </row>
    <row r="103" spans="2:20" x14ac:dyDescent="0.2">
      <c r="B103" s="270" t="s">
        <v>177</v>
      </c>
      <c r="C103" s="200">
        <f>SUM(C98:C102)</f>
        <v>1798</v>
      </c>
    </row>
    <row r="108" spans="2:20" x14ac:dyDescent="0.2">
      <c r="B108" s="238" t="s">
        <v>196</v>
      </c>
      <c r="C108" s="208"/>
    </row>
    <row r="109" spans="2:20" x14ac:dyDescent="0.2">
      <c r="B109" s="238" t="s">
        <v>168</v>
      </c>
      <c r="C109" s="239" t="s">
        <v>169</v>
      </c>
    </row>
    <row r="110" spans="2:20" x14ac:dyDescent="0.2">
      <c r="B110" s="240" t="s">
        <v>170</v>
      </c>
      <c r="C110" s="273">
        <v>679</v>
      </c>
    </row>
    <row r="111" spans="2:20" x14ac:dyDescent="0.2">
      <c r="B111" s="243" t="s">
        <v>174</v>
      </c>
      <c r="C111" s="273">
        <v>38</v>
      </c>
    </row>
    <row r="112" spans="2:20" x14ac:dyDescent="0.2">
      <c r="B112" s="243" t="s">
        <v>175</v>
      </c>
      <c r="C112" s="273">
        <v>1</v>
      </c>
    </row>
    <row r="113" spans="2:3" x14ac:dyDescent="0.2">
      <c r="B113" s="243" t="s">
        <v>173</v>
      </c>
      <c r="C113" s="273">
        <v>3</v>
      </c>
    </row>
    <row r="114" spans="2:3" x14ac:dyDescent="0.2">
      <c r="B114" s="270" t="s">
        <v>177</v>
      </c>
      <c r="C114" s="200">
        <f>SUM(C110:C113)</f>
        <v>721</v>
      </c>
    </row>
    <row r="118" spans="2:3" x14ac:dyDescent="0.2">
      <c r="B118" s="294" t="s">
        <v>199</v>
      </c>
      <c r="C118" s="293"/>
    </row>
    <row r="119" spans="2:3" x14ac:dyDescent="0.2">
      <c r="B119" s="294" t="s">
        <v>168</v>
      </c>
      <c r="C119" s="239" t="s">
        <v>169</v>
      </c>
    </row>
    <row r="120" spans="2:3" x14ac:dyDescent="0.2">
      <c r="B120" s="240" t="s">
        <v>170</v>
      </c>
      <c r="C120" s="299">
        <v>139</v>
      </c>
    </row>
    <row r="121" spans="2:3" x14ac:dyDescent="0.2">
      <c r="B121" s="243" t="s">
        <v>174</v>
      </c>
      <c r="C121" s="299">
        <v>6</v>
      </c>
    </row>
    <row r="122" spans="2:3" x14ac:dyDescent="0.2">
      <c r="B122" s="243" t="s">
        <v>176</v>
      </c>
      <c r="C122" s="299">
        <v>1</v>
      </c>
    </row>
    <row r="123" spans="2:3" x14ac:dyDescent="0.2">
      <c r="B123" s="243" t="s">
        <v>173</v>
      </c>
      <c r="C123" s="299">
        <v>2</v>
      </c>
    </row>
    <row r="124" spans="2:3" x14ac:dyDescent="0.2">
      <c r="B124" s="245" t="s">
        <v>200</v>
      </c>
      <c r="C124" s="212">
        <v>1</v>
      </c>
    </row>
    <row r="125" spans="2:3" x14ac:dyDescent="0.2">
      <c r="B125" s="270" t="s">
        <v>177</v>
      </c>
      <c r="C125" s="200">
        <f>SUM(C120:C124)</f>
        <v>149</v>
      </c>
    </row>
    <row r="129" spans="2:5" x14ac:dyDescent="0.2">
      <c r="B129" s="294" t="s">
        <v>204</v>
      </c>
      <c r="C129" s="309"/>
    </row>
    <row r="130" spans="2:5" x14ac:dyDescent="0.2">
      <c r="B130" s="294" t="s">
        <v>168</v>
      </c>
      <c r="C130" s="239" t="s">
        <v>169</v>
      </c>
    </row>
    <row r="131" spans="2:5" x14ac:dyDescent="0.2">
      <c r="B131" s="240" t="s">
        <v>170</v>
      </c>
      <c r="C131" s="313">
        <v>752</v>
      </c>
    </row>
    <row r="132" spans="2:5" x14ac:dyDescent="0.2">
      <c r="B132" s="243" t="s">
        <v>174</v>
      </c>
      <c r="C132" s="313">
        <v>36</v>
      </c>
    </row>
    <row r="133" spans="2:5" x14ac:dyDescent="0.2">
      <c r="B133" s="243" t="s">
        <v>176</v>
      </c>
      <c r="C133" s="313">
        <v>4</v>
      </c>
    </row>
    <row r="134" spans="2:5" x14ac:dyDescent="0.2">
      <c r="B134" s="243" t="s">
        <v>173</v>
      </c>
      <c r="C134" s="313">
        <v>1</v>
      </c>
    </row>
    <row r="135" spans="2:5" x14ac:dyDescent="0.2">
      <c r="B135" s="245" t="s">
        <v>205</v>
      </c>
      <c r="C135" s="315">
        <v>3</v>
      </c>
    </row>
    <row r="136" spans="2:5" x14ac:dyDescent="0.2">
      <c r="B136" s="245" t="s">
        <v>206</v>
      </c>
      <c r="C136" s="315">
        <v>1</v>
      </c>
    </row>
    <row r="137" spans="2:5" x14ac:dyDescent="0.2">
      <c r="B137" s="245" t="s">
        <v>207</v>
      </c>
      <c r="C137" s="315">
        <v>1</v>
      </c>
    </row>
    <row r="138" spans="2:5" x14ac:dyDescent="0.2">
      <c r="B138" s="245" t="s">
        <v>208</v>
      </c>
      <c r="C138" s="320">
        <v>1</v>
      </c>
      <c r="D138" s="202"/>
      <c r="E138" s="204"/>
    </row>
    <row r="139" spans="2:5" x14ac:dyDescent="0.2">
      <c r="B139" s="270" t="s">
        <v>177</v>
      </c>
      <c r="C139" s="200">
        <f>SUM(C131:C138)</f>
        <v>799</v>
      </c>
    </row>
    <row r="143" spans="2:5" x14ac:dyDescent="0.2">
      <c r="B143" s="294" t="s">
        <v>212</v>
      </c>
      <c r="C143" s="309"/>
    </row>
    <row r="144" spans="2:5" x14ac:dyDescent="0.2">
      <c r="B144" s="294" t="s">
        <v>168</v>
      </c>
      <c r="C144" s="239" t="s">
        <v>169</v>
      </c>
    </row>
    <row r="145" spans="2:3" x14ac:dyDescent="0.2">
      <c r="B145" s="240" t="s">
        <v>170</v>
      </c>
      <c r="C145" s="313">
        <v>1162</v>
      </c>
    </row>
    <row r="146" spans="2:3" s="332" customFormat="1" x14ac:dyDescent="0.2">
      <c r="B146" s="240" t="s">
        <v>171</v>
      </c>
      <c r="C146" s="313">
        <v>1</v>
      </c>
    </row>
    <row r="147" spans="2:3" x14ac:dyDescent="0.2">
      <c r="B147" s="243" t="s">
        <v>174</v>
      </c>
      <c r="C147" s="313">
        <v>66</v>
      </c>
    </row>
    <row r="148" spans="2:3" x14ac:dyDescent="0.2">
      <c r="B148" s="243" t="s">
        <v>176</v>
      </c>
      <c r="C148" s="313">
        <v>1</v>
      </c>
    </row>
    <row r="149" spans="2:3" x14ac:dyDescent="0.2">
      <c r="B149" s="245" t="s">
        <v>205</v>
      </c>
      <c r="C149" s="315">
        <v>1</v>
      </c>
    </row>
    <row r="150" spans="2:3" x14ac:dyDescent="0.2">
      <c r="B150" s="245" t="s">
        <v>213</v>
      </c>
      <c r="C150" s="315">
        <v>1</v>
      </c>
    </row>
    <row r="151" spans="2:3" x14ac:dyDescent="0.2">
      <c r="B151" s="245" t="s">
        <v>207</v>
      </c>
      <c r="C151" s="315">
        <v>1</v>
      </c>
    </row>
    <row r="152" spans="2:3" x14ac:dyDescent="0.2">
      <c r="B152" s="245" t="s">
        <v>208</v>
      </c>
      <c r="C152" s="320">
        <v>0</v>
      </c>
    </row>
    <row r="153" spans="2:3" x14ac:dyDescent="0.2">
      <c r="B153" s="270" t="s">
        <v>177</v>
      </c>
      <c r="C153" s="200">
        <f>SUM(C145:C152)</f>
        <v>1233</v>
      </c>
    </row>
    <row r="157" spans="2:3" x14ac:dyDescent="0.2">
      <c r="B157" s="294" t="s">
        <v>251</v>
      </c>
      <c r="C157" s="309"/>
    </row>
    <row r="158" spans="2:3" x14ac:dyDescent="0.2">
      <c r="B158" s="294" t="s">
        <v>168</v>
      </c>
      <c r="C158" s="239" t="s">
        <v>169</v>
      </c>
    </row>
    <row r="159" spans="2:3" x14ac:dyDescent="0.2">
      <c r="B159" s="240" t="s">
        <v>170</v>
      </c>
      <c r="C159" s="336">
        <v>888</v>
      </c>
    </row>
    <row r="160" spans="2:3" x14ac:dyDescent="0.2">
      <c r="B160" s="243" t="s">
        <v>174</v>
      </c>
      <c r="C160" s="336">
        <v>63</v>
      </c>
    </row>
    <row r="161" spans="2:3" x14ac:dyDescent="0.2">
      <c r="B161" s="243" t="s">
        <v>173</v>
      </c>
      <c r="C161" s="336">
        <v>2</v>
      </c>
    </row>
    <row r="162" spans="2:3" x14ac:dyDescent="0.2">
      <c r="B162" s="240" t="s">
        <v>252</v>
      </c>
      <c r="C162" s="315">
        <v>1</v>
      </c>
    </row>
    <row r="163" spans="2:3" x14ac:dyDescent="0.2">
      <c r="B163" s="245" t="s">
        <v>207</v>
      </c>
      <c r="C163" s="315">
        <v>1</v>
      </c>
    </row>
    <row r="164" spans="2:3" x14ac:dyDescent="0.2">
      <c r="B164" s="243" t="s">
        <v>176</v>
      </c>
      <c r="C164" s="336">
        <v>1</v>
      </c>
    </row>
    <row r="165" spans="2:3" x14ac:dyDescent="0.2">
      <c r="B165" s="270" t="s">
        <v>177</v>
      </c>
      <c r="C165" s="200">
        <f>SUM(C157:C164)</f>
        <v>956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Generales-2019</vt:lpstr>
      <vt:lpstr>Cocaina POR MES</vt:lpstr>
      <vt:lpstr>Marihuana POR MES</vt:lpstr>
      <vt:lpstr>Crack POR MES</vt:lpstr>
      <vt:lpstr>Otras Drogas POR MES</vt:lpstr>
      <vt:lpstr>Detenidos POR NACIONALIDAD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X</cp:lastModifiedBy>
  <cp:lastPrinted>2019-08-04T15:00:27Z</cp:lastPrinted>
  <dcterms:created xsi:type="dcterms:W3CDTF">2014-08-20T21:56:39Z</dcterms:created>
  <dcterms:modified xsi:type="dcterms:W3CDTF">2021-02-13T15:07:33Z</dcterms:modified>
</cp:coreProperties>
</file>