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775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2018'!$A$13:$M$56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2018'!$A$1:$M$60</definedName>
    <definedName name="_xlnm.Print_Area" localSheetId="1">#REF!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2018'!$12:$15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24519"/>
</workbook>
</file>

<file path=xl/calcChain.xml><?xml version="1.0" encoding="utf-8"?>
<calcChain xmlns="http://schemas.openxmlformats.org/spreadsheetml/2006/main">
  <c r="L56" i="9"/>
  <c r="I9" i="11" l="1"/>
  <c r="H9"/>
  <c r="G9"/>
  <c r="F9"/>
  <c r="E9"/>
  <c r="I8"/>
  <c r="H8"/>
  <c r="G8"/>
  <c r="F8"/>
  <c r="E8"/>
  <c r="I7"/>
  <c r="H7"/>
  <c r="G7"/>
  <c r="F7"/>
  <c r="E7"/>
  <c r="I6"/>
  <c r="H6"/>
  <c r="G6"/>
  <c r="F6"/>
  <c r="E6"/>
  <c r="K6"/>
  <c r="K12" s="1"/>
  <c r="I10" l="1"/>
  <c r="H10"/>
  <c r="G10"/>
  <c r="F10"/>
  <c r="E10"/>
  <c r="J10" l="1"/>
  <c r="E11" s="1"/>
  <c r="H11" l="1"/>
  <c r="G11"/>
  <c r="F11"/>
  <c r="J11" s="1"/>
  <c r="I11"/>
</calcChain>
</file>

<file path=xl/sharedStrings.xml><?xml version="1.0" encoding="utf-8"?>
<sst xmlns="http://schemas.openxmlformats.org/spreadsheetml/2006/main" count="259" uniqueCount="194">
  <si>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</si>
  <si>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</si>
  <si>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</si>
  <si>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</si>
  <si>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</si>
  <si>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</si>
  <si>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</si>
  <si>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</si>
  <si>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</si>
  <si>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</si>
  <si>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</si>
  <si>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</si>
  <si>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</si>
  <si>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</si>
  <si>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</si>
  <si>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</si>
  <si>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</si>
  <si>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Matriz para evaluación del primer (1er) trimestre del Plan de trabajo 2018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</si>
  <si>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</si>
  <si>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</si>
  <si>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</si>
  <si>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</si>
  <si>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</si>
  <si>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</si>
  <si>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</si>
  <si>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</si>
  <si>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</si>
  <si>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</si>
  <si>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</si>
  <si>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</si>
  <si>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</si>
  <si>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</si>
  <si>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</si>
  <si>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</si>
  <si>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</si>
  <si>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</si>
  <si>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</si>
  <si>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</si>
  <si>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</si>
  <si>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</si>
  <si>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</si>
  <si>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</si>
  <si>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</si>
  <si>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</si>
  <si>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</si>
  <si>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</si>
  <si>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</si>
  <si>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</si>
  <si>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</si>
  <si>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</si>
  <si>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</si>
  <si>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</si>
  <si>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</si>
  <si>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</si>
  <si>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</si>
  <si>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</si>
  <si>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</si>
  <si>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</si>
  <si>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</si>
  <si>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</si>
  <si>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</si>
  <si>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</si>
  <si>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</si>
  <si>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</si>
  <si>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</si>
  <si>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</si>
  <si>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</si>
  <si>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</si>
  <si>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</si>
  <si>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</si>
  <si>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</si>
  <si>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</si>
  <si>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</si>
  <si>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</si>
  <si>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</si>
  <si>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</si>
  <si>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</si>
  <si>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</si>
  <si>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</si>
  <si>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</si>
  <si>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</si>
  <si>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</si>
  <si>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</si>
  <si>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</si>
  <si>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</si>
  <si>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</si>
  <si>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</si>
  <si>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</si>
  <si>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</si>
  <si>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</si>
  <si>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</si>
  <si>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</si>
  <si>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</si>
  <si>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</si>
  <si>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</si>
  <si>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</si>
  <si>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</si>
  <si>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</si>
  <si>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</si>
  <si>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</si>
  <si>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</si>
  <si>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</si>
  <si>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</si>
  <si>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</si>
  <si>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</si>
  <si>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</si>
  <si>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</si>
  <si>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</si>
  <si>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</si>
  <si>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</si>
  <si>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</si>
  <si>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</si>
  <si>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</si>
  <si>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</si>
  <si>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</si>
  <si>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</si>
  <si>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</si>
  <si>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</si>
  <si>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</si>
  <si>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Direccion Nacional de Control de Drogas (DNCD)</t>
  </si>
  <si>
    <t>T1,T3,T4</t>
  </si>
  <si>
    <t>T1,T2,T3,T4</t>
  </si>
  <si>
    <t>T2,T3,T4</t>
  </si>
  <si>
    <t>T1,T2,T3</t>
  </si>
  <si>
    <t>T2,T3</t>
  </si>
  <si>
    <t>T2</t>
  </si>
  <si>
    <t>n/a</t>
  </si>
  <si>
    <t>T4</t>
  </si>
  <si>
    <t>T2,T4</t>
  </si>
  <si>
    <t>T1,T2</t>
  </si>
  <si>
    <t>T1</t>
  </si>
  <si>
    <t>T3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</si>
  <si>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</si>
  <si>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</si>
  <si>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</si>
  <si>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</si>
  <si>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</si>
  <si>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Tecnico Evaluador: Yaritza Pérez</t>
  </si>
  <si>
    <t xml:space="preserve">409 encuestas realizadas a miembros de la Sede Central. </t>
  </si>
  <si>
    <t>Del 5 al 9 de marzo 2018</t>
  </si>
  <si>
    <t>Realizamos 409 encuestas a los miembros de la Sede Central, dicho resultado fue tabulado en el formulario cargado. Estos resultados serán tomados en cuenta para las sensibilizaciones y actividades proyectadas para el T2-2018,</t>
  </si>
  <si>
    <t>Una (1) Charla sobre Etica y Educación en Valores, a la cual participaron 65 miembros.</t>
  </si>
  <si>
    <t>22 de Febrero 2018</t>
  </si>
  <si>
    <t>Realizamos una charla sobre Etica y Educación en valores, a la cual asistieron 65 miembros,.</t>
  </si>
  <si>
    <t xml:space="preserve">Dos (2) actividades relativas a estaactividad: 1-Remisión de los formularios dispuestos para estos fines a los miembros de la CEP. 2-Informe T1-18 </t>
  </si>
  <si>
    <t>10 de enero 2018</t>
  </si>
  <si>
    <t xml:space="preserve">4  de enero 2018 y  05 de abril  2018 </t>
  </si>
  <si>
    <t>4a. El Coordinador General remitió a todos los miembros CEP el formulario para estos fines, 2-Informe de no recepcion de casos T1-2018.</t>
  </si>
  <si>
    <t>Enero, Febrero y Abril 2018.</t>
  </si>
  <si>
    <t xml:space="preserve">Creación de correo para la Comisión. </t>
  </si>
  <si>
    <t>2-Se creó un correo de grupo CEP@dncd.mil.do el cual se incluyó en los materiales informativos de la CEP.</t>
  </si>
  <si>
    <t>2- Sensibilización sobre instalación y uso.3, Brochures informativos entregados.</t>
  </si>
  <si>
    <t>Cuatro (4) buzones instalados.  2. Informe sugerencias remitido a la MAE-DNCD.</t>
  </si>
  <si>
    <t>1, Instalación de 4 buzones de denuncias y sugerencias, 2. Remisión a nuestra MAE de las novedades y sugerencias de los voltantes depositados en T1-2018.</t>
  </si>
  <si>
    <t>Enero, Febrero y Marzo 2018</t>
  </si>
  <si>
    <t xml:space="preserve">1. Sensibilización sobre la instalación y cómo usarlos. 2. Entrega de 245 brochures a los miembros DNCD durante la charla. </t>
  </si>
  <si>
    <t>Una (1) Charla sobre Manejo y Resolución de Conflictos de Intereses e Inteligencia Emocional, en la cual participaron 66 miembros.</t>
  </si>
  <si>
    <t>25 de enero 2018</t>
  </si>
  <si>
    <t>En esta sensibilización se entregaron brochures informativos sobre el manejo y resolución  de estos casos.</t>
  </si>
  <si>
    <t>1, Remisión del formulario para registro de casos a todos los miembros CEP, 2. Remisión informe gestión formularios T1-2018.</t>
  </si>
  <si>
    <t>4 de enero 2018 y 8 de Abril 2018.</t>
  </si>
  <si>
    <t>Durante el T1-2018 no se registraron casos de conflictos de intereses.</t>
  </si>
  <si>
    <t>5 y 6 de marzo 2018</t>
  </si>
  <si>
    <t>Esta actividad estaba pautada para febrero 2018, pero fue reprogramada para marzo 2018, en virtud de que nos visitaron analistas de las Naciones Unidas, para impartir este taller.</t>
  </si>
  <si>
    <t xml:space="preserve">1, Taller en el cual participaron 65 miembros. </t>
  </si>
  <si>
    <t>3. Reuniones Ordinarias y 1 Extraordinaria.</t>
  </si>
  <si>
    <t>(2) en enero,(1) en febrero, (1) en marzo.</t>
  </si>
  <si>
    <t>La CEP. Realizó 3 reuniones ordinarias durante el T1-2018  (1 c/mes) y 1 Extraordinaria en enero 2018,</t>
  </si>
  <si>
    <t>1  Convocatoria para curso básico de Etica.</t>
  </si>
  <si>
    <t>Octubre-Diciembre 2017 (presencial) y Enero a Marzo (docencia en línea)</t>
  </si>
  <si>
    <t>Solo hemos recibido una convocatoria para el curso báscio de etica, para el cual se desginaron 4 miembros de la CEP-DNCD. La convocatoria del 25 de abril será para el T2-18.</t>
  </si>
  <si>
    <t>1 Remisión de Planilla con los datos de los miembros CEP.</t>
  </si>
  <si>
    <t>Durante el T1-2018 no se han realizado cambios dentro de la CEP-DNCD, la planilla de los datos de los miembros enviada en el 17-11-2017.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</si>
  <si>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</si>
  <si>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</si>
  <si>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</si>
  <si>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</si>
  <si>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</si>
  <si>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</si>
  <si>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</si>
  <si>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</si>
  <si>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</si>
  <si>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</si>
  <si>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</si>
  <si>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</si>
  <si>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</si>
  <si>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</si>
  <si>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</si>
  <si>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</si>
  <si>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</si>
  <si>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</si>
  <si>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</si>
  <si>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Calificación parcial por ser una actividad continua.</t>
  </si>
  <si>
    <t>Esta actividad no se puede considerar como un trabajo coordinado por la CEP-DNCD, igualmente el tema desarrollado no se corresponde con el enunciado de la actividad. Por cuanto no se puede evaluar la misma.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</si>
</sst>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]* #,##0.00_);_([$€]* \(#,##0.00\);_([$€]* &quot;-&quot;??_);_(@_)"/>
    <numFmt numFmtId="166" formatCode="[$-C0A]mmmm\-yy;@"/>
  </numFmts>
  <fonts count="4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83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166" fontId="23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top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top" wrapText="1"/>
    </xf>
    <xf numFmtId="0" fontId="27" fillId="0" borderId="4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top" wrapText="1"/>
    </xf>
    <xf numFmtId="0" fontId="4" fillId="0" borderId="33" xfId="0" applyFont="1" applyBorder="1" applyAlignment="1" applyProtection="1">
      <alignment horizontal="center" vertical="top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3" fillId="4" borderId="34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8" fillId="14" borderId="39" xfId="0" applyFont="1" applyFill="1" applyBorder="1" applyAlignment="1">
      <alignment vertical="center" wrapText="1"/>
    </xf>
    <xf numFmtId="0" fontId="28" fillId="14" borderId="2" xfId="0" applyFont="1" applyFill="1" applyBorder="1" applyAlignment="1">
      <alignment vertical="center" wrapText="1"/>
    </xf>
    <xf numFmtId="0" fontId="4" fillId="14" borderId="3" xfId="0" applyFont="1" applyFill="1" applyBorder="1" applyAlignment="1" applyProtection="1">
      <alignment horizontal="center" vertical="center"/>
      <protection locked="0"/>
    </xf>
    <xf numFmtId="0" fontId="4" fillId="14" borderId="3" xfId="0" applyFont="1" applyFill="1" applyBorder="1" applyAlignment="1">
      <alignment vertical="center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>
      <alignment vertical="center"/>
    </xf>
    <xf numFmtId="0" fontId="4" fillId="14" borderId="33" xfId="0" applyFont="1" applyFill="1" applyBorder="1" applyAlignment="1" applyProtection="1">
      <alignment horizontal="center" vertical="center"/>
      <protection locked="0"/>
    </xf>
    <xf numFmtId="0" fontId="4" fillId="14" borderId="33" xfId="0" applyFont="1" applyFill="1" applyBorder="1" applyAlignment="1">
      <alignment vertical="center"/>
    </xf>
    <xf numFmtId="0" fontId="27" fillId="14" borderId="33" xfId="0" applyFont="1" applyFill="1" applyBorder="1" applyAlignment="1">
      <alignment vertical="top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vertical="top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vertical="top" wrapText="1"/>
    </xf>
    <xf numFmtId="0" fontId="27" fillId="14" borderId="4" xfId="0" applyFont="1" applyFill="1" applyBorder="1" applyAlignment="1">
      <alignment vertical="top" wrapText="1"/>
    </xf>
    <xf numFmtId="0" fontId="15" fillId="14" borderId="1" xfId="0" applyFont="1" applyFill="1" applyBorder="1" applyAlignment="1">
      <alignment horizontal="center" vertical="center" wrapText="1"/>
    </xf>
    <xf numFmtId="0" fontId="27" fillId="15" borderId="28" xfId="0" applyFont="1" applyFill="1" applyBorder="1" applyAlignment="1" applyProtection="1">
      <alignment vertical="center" wrapText="1"/>
      <protection locked="0"/>
    </xf>
    <xf numFmtId="0" fontId="27" fillId="15" borderId="39" xfId="0" applyFont="1" applyFill="1" applyBorder="1" applyAlignment="1" applyProtection="1">
      <alignment vertical="center" wrapText="1"/>
      <protection locked="0"/>
    </xf>
    <xf numFmtId="0" fontId="27" fillId="15" borderId="1" xfId="0" applyFont="1" applyFill="1" applyBorder="1" applyAlignment="1" applyProtection="1">
      <alignment vertical="center" wrapText="1"/>
      <protection locked="0"/>
    </xf>
    <xf numFmtId="0" fontId="27" fillId="15" borderId="2" xfId="0" applyFont="1" applyFill="1" applyBorder="1" applyAlignment="1" applyProtection="1">
      <alignment vertical="center" wrapText="1"/>
      <protection locked="0"/>
    </xf>
    <xf numFmtId="0" fontId="27" fillId="15" borderId="7" xfId="0" applyFont="1" applyFill="1" applyBorder="1" applyAlignment="1" applyProtection="1">
      <alignment horizontal="justify" vertical="top" wrapText="1"/>
    </xf>
    <xf numFmtId="0" fontId="25" fillId="15" borderId="13" xfId="0" applyFont="1" applyFill="1" applyBorder="1" applyAlignment="1">
      <alignment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 applyProtection="1">
      <alignment horizontal="justify" vertical="top"/>
      <protection locked="0"/>
    </xf>
    <xf numFmtId="0" fontId="26" fillId="15" borderId="1" xfId="0" applyFont="1" applyFill="1" applyBorder="1" applyAlignment="1" applyProtection="1">
      <alignment horizontal="justify" vertical="top"/>
      <protection locked="0"/>
    </xf>
    <xf numFmtId="0" fontId="26" fillId="15" borderId="33" xfId="0" applyFont="1" applyFill="1" applyBorder="1" applyAlignment="1" applyProtection="1">
      <alignment horizontal="justify" vertical="top"/>
      <protection locked="0"/>
    </xf>
    <xf numFmtId="0" fontId="27" fillId="15" borderId="8" xfId="0" applyFont="1" applyFill="1" applyBorder="1" applyAlignment="1" applyProtection="1">
      <alignment horizontal="center" vertical="top" wrapText="1"/>
    </xf>
    <xf numFmtId="0" fontId="27" fillId="15" borderId="4" xfId="0" applyFont="1" applyFill="1" applyBorder="1" applyAlignment="1" applyProtection="1">
      <alignment horizontal="center" vertical="top" wrapText="1"/>
    </xf>
    <xf numFmtId="0" fontId="27" fillId="15" borderId="3" xfId="0" applyFont="1" applyFill="1" applyBorder="1" applyAlignment="1" applyProtection="1">
      <alignment horizontal="center" vertical="top" wrapText="1"/>
    </xf>
    <xf numFmtId="0" fontId="27" fillId="15" borderId="33" xfId="0" applyFont="1" applyFill="1" applyBorder="1" applyAlignment="1" applyProtection="1">
      <alignment horizontal="center" vertical="top" wrapText="1"/>
    </xf>
    <xf numFmtId="0" fontId="27" fillId="15" borderId="33" xfId="0" applyFont="1" applyFill="1" applyBorder="1" applyAlignment="1">
      <alignment vertical="top" wrapText="1"/>
    </xf>
    <xf numFmtId="0" fontId="27" fillId="15" borderId="3" xfId="0" applyFont="1" applyFill="1" applyBorder="1" applyAlignment="1">
      <alignment vertical="top" wrapText="1"/>
    </xf>
    <xf numFmtId="0" fontId="27" fillId="15" borderId="1" xfId="0" applyFont="1" applyFill="1" applyBorder="1" applyAlignment="1">
      <alignment vertical="top" wrapText="1"/>
    </xf>
    <xf numFmtId="0" fontId="27" fillId="15" borderId="4" xfId="0" applyFont="1" applyFill="1" applyBorder="1" applyAlignment="1">
      <alignment vertical="top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4" fillId="14" borderId="28" xfId="0" applyFont="1" applyFill="1" applyBorder="1" applyAlignment="1" applyProtection="1">
      <alignment horizontal="center" vertical="center"/>
      <protection locked="0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7" fillId="0" borderId="27" xfId="0" applyFont="1" applyBorder="1" applyAlignment="1" applyProtection="1">
      <alignment vertical="top" wrapText="1"/>
    </xf>
    <xf numFmtId="0" fontId="25" fillId="0" borderId="28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0" borderId="28" xfId="0" applyFont="1" applyBorder="1" applyAlignment="1" applyProtection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39" xfId="0" applyFont="1" applyBorder="1" applyAlignment="1">
      <alignment vertical="top" wrapText="1"/>
    </xf>
    <xf numFmtId="0" fontId="26" fillId="15" borderId="15" xfId="0" applyFont="1" applyFill="1" applyBorder="1" applyAlignment="1">
      <alignment vertical="top" wrapText="1"/>
    </xf>
    <xf numFmtId="14" fontId="27" fillId="15" borderId="1" xfId="0" applyNumberFormat="1" applyFont="1" applyFill="1" applyBorder="1" applyAlignment="1" applyProtection="1">
      <alignment vertical="center" wrapText="1"/>
      <protection locked="0"/>
    </xf>
    <xf numFmtId="0" fontId="25" fillId="0" borderId="25" xfId="0" applyFont="1" applyBorder="1" applyAlignment="1">
      <alignment horizontal="center" vertical="center"/>
    </xf>
    <xf numFmtId="0" fontId="26" fillId="15" borderId="1" xfId="0" applyFont="1" applyFill="1" applyBorder="1" applyAlignment="1">
      <alignment vertical="top" wrapText="1"/>
    </xf>
    <xf numFmtId="0" fontId="25" fillId="15" borderId="43" xfId="0" applyFont="1" applyFill="1" applyBorder="1" applyAlignment="1">
      <alignment horizontal="left" vertical="top" wrapText="1"/>
    </xf>
    <xf numFmtId="0" fontId="25" fillId="15" borderId="10" xfId="0" applyFont="1" applyFill="1" applyBorder="1" applyAlignment="1">
      <alignment vertical="center" wrapText="1"/>
    </xf>
    <xf numFmtId="0" fontId="25" fillId="15" borderId="24" xfId="0" applyFont="1" applyFill="1" applyBorder="1" applyAlignment="1">
      <alignment vertical="center" wrapText="1"/>
    </xf>
    <xf numFmtId="0" fontId="25" fillId="15" borderId="33" xfId="0" applyFont="1" applyFill="1" applyBorder="1" applyAlignment="1">
      <alignment vertical="center" wrapText="1"/>
    </xf>
    <xf numFmtId="0" fontId="25" fillId="15" borderId="4" xfId="0" applyFont="1" applyFill="1" applyBorder="1" applyAlignment="1">
      <alignment vertical="center" wrapText="1"/>
    </xf>
    <xf numFmtId="0" fontId="25" fillId="15" borderId="9" xfId="0" applyFont="1" applyFill="1" applyBorder="1" applyAlignment="1">
      <alignment vertical="center" wrapText="1"/>
    </xf>
    <xf numFmtId="0" fontId="25" fillId="15" borderId="44" xfId="0" applyFont="1" applyFill="1" applyBorder="1" applyAlignment="1">
      <alignment horizontal="left" vertical="top" wrapText="1"/>
    </xf>
    <xf numFmtId="0" fontId="27" fillId="15" borderId="33" xfId="0" applyFont="1" applyFill="1" applyBorder="1" applyAlignment="1">
      <alignment vertical="center" wrapText="1"/>
    </xf>
    <xf numFmtId="0" fontId="27" fillId="15" borderId="1" xfId="0" applyFont="1" applyFill="1" applyBorder="1" applyAlignment="1">
      <alignment horizontal="left" vertical="top" wrapText="1"/>
    </xf>
    <xf numFmtId="0" fontId="27" fillId="15" borderId="1" xfId="0" applyFont="1" applyFill="1" applyBorder="1" applyAlignment="1">
      <alignment horizontal="left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36" fillId="0" borderId="0" xfId="82" applyFont="1" applyBorder="1" applyAlignment="1">
      <alignment horizontal="center" vertical="center" wrapText="1"/>
    </xf>
    <xf numFmtId="0" fontId="25" fillId="14" borderId="11" xfId="0" applyFont="1" applyFill="1" applyBorder="1" applyAlignment="1">
      <alignment vertical="center" wrapText="1"/>
    </xf>
    <xf numFmtId="0" fontId="38" fillId="14" borderId="33" xfId="0" applyFont="1" applyFill="1" applyBorder="1" applyAlignment="1">
      <alignment vertical="center" wrapText="1"/>
    </xf>
    <xf numFmtId="0" fontId="38" fillId="14" borderId="33" xfId="0" applyFont="1" applyFill="1" applyBorder="1" applyAlignment="1">
      <alignment horizontal="center" vertical="center" wrapText="1"/>
    </xf>
    <xf numFmtId="0" fontId="38" fillId="14" borderId="4" xfId="0" applyFont="1" applyFill="1" applyBorder="1" applyAlignment="1">
      <alignment horizontal="center" vertical="center" wrapText="1"/>
    </xf>
    <xf numFmtId="0" fontId="38" fillId="14" borderId="3" xfId="0" applyFont="1" applyFill="1" applyBorder="1" applyAlignment="1">
      <alignment horizontal="center" vertical="center" wrapText="1"/>
    </xf>
    <xf numFmtId="0" fontId="39" fillId="14" borderId="43" xfId="0" applyFont="1" applyFill="1" applyBorder="1" applyAlignment="1">
      <alignment vertical="center" wrapText="1"/>
    </xf>
    <xf numFmtId="0" fontId="38" fillId="14" borderId="9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 applyProtection="1">
      <alignment vertical="top" wrapText="1"/>
    </xf>
    <xf numFmtId="0" fontId="27" fillId="14" borderId="4" xfId="0" applyFont="1" applyFill="1" applyBorder="1" applyAlignment="1" applyProtection="1">
      <alignment vertical="top" wrapText="1"/>
    </xf>
    <xf numFmtId="0" fontId="27" fillId="14" borderId="3" xfId="0" applyFont="1" applyFill="1" applyBorder="1" applyAlignment="1" applyProtection="1">
      <alignment vertical="top" wrapText="1"/>
    </xf>
    <xf numFmtId="0" fontId="27" fillId="14" borderId="8" xfId="0" applyFont="1" applyFill="1" applyBorder="1" applyAlignment="1" applyProtection="1">
      <alignment vertical="top" wrapText="1"/>
    </xf>
    <xf numFmtId="0" fontId="4" fillId="14" borderId="3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left" vertical="center" wrapText="1"/>
    </xf>
    <xf numFmtId="0" fontId="28" fillId="14" borderId="1" xfId="0" applyFont="1" applyFill="1" applyBorder="1" applyAlignment="1">
      <alignment vertical="center" wrapText="1"/>
    </xf>
    <xf numFmtId="2" fontId="18" fillId="4" borderId="17" xfId="1" applyNumberFormat="1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0" fillId="2" borderId="0" xfId="0" applyFill="1"/>
    <xf numFmtId="0" fontId="42" fillId="6" borderId="65" xfId="4" applyFont="1" applyFill="1" applyBorder="1" applyAlignment="1">
      <alignment horizontal="center" vertical="center" wrapText="1"/>
    </xf>
    <xf numFmtId="0" fontId="42" fillId="7" borderId="9" xfId="4" applyFont="1" applyFill="1" applyBorder="1" applyAlignment="1">
      <alignment horizontal="center" vertical="center" wrapText="1"/>
    </xf>
    <xf numFmtId="0" fontId="42" fillId="17" borderId="9" xfId="4" applyFont="1" applyFill="1" applyBorder="1" applyAlignment="1">
      <alignment horizontal="center" vertical="center" wrapText="1"/>
    </xf>
    <xf numFmtId="0" fontId="42" fillId="8" borderId="23" xfId="4" applyFont="1" applyFill="1" applyBorder="1" applyAlignment="1">
      <alignment horizontal="center" vertical="center" wrapText="1"/>
    </xf>
    <xf numFmtId="0" fontId="42" fillId="0" borderId="58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2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2" fillId="3" borderId="22" xfId="4" applyFont="1" applyFill="1" applyBorder="1" applyAlignment="1">
      <alignment horizontal="center" vertical="center"/>
    </xf>
    <xf numFmtId="0" fontId="42" fillId="3" borderId="1" xfId="4" applyFont="1" applyFill="1" applyBorder="1" applyAlignment="1">
      <alignment horizontal="center" vertical="center" wrapText="1"/>
    </xf>
    <xf numFmtId="9" fontId="42" fillId="18" borderId="30" xfId="83" applyFont="1" applyFill="1" applyBorder="1" applyAlignment="1">
      <alignment horizontal="center" vertical="center"/>
    </xf>
    <xf numFmtId="9" fontId="42" fillId="18" borderId="3" xfId="83" applyFont="1" applyFill="1" applyBorder="1" applyAlignment="1">
      <alignment horizontal="center" vertical="center"/>
    </xf>
    <xf numFmtId="9" fontId="42" fillId="18" borderId="32" xfId="83" applyFont="1" applyFill="1" applyBorder="1" applyAlignment="1">
      <alignment horizontal="center" vertical="center" wrapText="1"/>
    </xf>
    <xf numFmtId="9" fontId="42" fillId="18" borderId="3" xfId="83" applyFont="1" applyFill="1" applyBorder="1" applyAlignment="1">
      <alignment horizontal="center" vertical="center" wrapText="1"/>
    </xf>
    <xf numFmtId="9" fontId="42" fillId="18" borderId="3" xfId="4" applyNumberFormat="1" applyFont="1" applyFill="1" applyBorder="1" applyAlignment="1">
      <alignment horizontal="center" vertical="center" wrapText="1"/>
    </xf>
    <xf numFmtId="2" fontId="42" fillId="18" borderId="54" xfId="83" applyNumberFormat="1" applyFont="1" applyFill="1" applyBorder="1" applyAlignment="1">
      <alignment horizontal="center" vertical="center"/>
    </xf>
    <xf numFmtId="0" fontId="25" fillId="14" borderId="73" xfId="0" applyFont="1" applyFill="1" applyBorder="1" applyAlignment="1">
      <alignment horizontal="center" vertical="center" wrapText="1"/>
    </xf>
    <xf numFmtId="166" fontId="43" fillId="2" borderId="0" xfId="0" applyNumberFormat="1" applyFont="1" applyFill="1" applyBorder="1" applyAlignment="1" applyProtection="1">
      <alignment horizontal="center" vertical="center"/>
    </xf>
    <xf numFmtId="0" fontId="27" fillId="14" borderId="7" xfId="0" applyFont="1" applyFill="1" applyBorder="1" applyAlignment="1" applyProtection="1">
      <alignment horizontal="center" vertical="center"/>
      <protection locked="0"/>
    </xf>
    <xf numFmtId="0" fontId="27" fillId="14" borderId="3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7" fillId="14" borderId="33" xfId="0" applyFont="1" applyFill="1" applyBorder="1" applyAlignment="1" applyProtection="1">
      <alignment horizontal="center" vertical="center"/>
      <protection locked="0"/>
    </xf>
    <xf numFmtId="0" fontId="27" fillId="14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28" fillId="14" borderId="1" xfId="0" applyFont="1" applyFill="1" applyBorder="1" applyAlignment="1">
      <alignment horizontal="center" vertical="center" wrapText="1"/>
    </xf>
    <xf numFmtId="0" fontId="28" fillId="14" borderId="33" xfId="0" applyFont="1" applyFill="1" applyBorder="1" applyAlignment="1">
      <alignment vertical="center" wrapText="1"/>
    </xf>
    <xf numFmtId="0" fontId="39" fillId="14" borderId="44" xfId="0" applyFont="1" applyFill="1" applyBorder="1" applyAlignment="1">
      <alignment vertical="center" wrapText="1"/>
    </xf>
    <xf numFmtId="0" fontId="39" fillId="14" borderId="14" xfId="0" applyFont="1" applyFill="1" applyBorder="1" applyAlignment="1">
      <alignment vertical="center" wrapText="1"/>
    </xf>
    <xf numFmtId="0" fontId="4" fillId="14" borderId="27" xfId="0" applyFont="1" applyFill="1" applyBorder="1" applyAlignment="1" applyProtection="1">
      <alignment horizontal="center" vertical="center"/>
      <protection locked="0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38" fillId="14" borderId="10" xfId="0" applyFont="1" applyFill="1" applyBorder="1" applyAlignment="1">
      <alignment horizontal="center" vertical="center" wrapText="1"/>
    </xf>
    <xf numFmtId="0" fontId="38" fillId="14" borderId="12" xfId="0" applyFont="1" applyFill="1" applyBorder="1" applyAlignment="1">
      <alignment horizontal="center" vertical="center" wrapText="1"/>
    </xf>
    <xf numFmtId="0" fontId="38" fillId="14" borderId="73" xfId="0" applyFont="1" applyFill="1" applyBorder="1" applyAlignment="1">
      <alignment horizontal="center" vertical="center" wrapText="1"/>
    </xf>
    <xf numFmtId="0" fontId="38" fillId="14" borderId="13" xfId="0" applyFont="1" applyFill="1" applyBorder="1" applyAlignment="1">
      <alignment horizontal="center" vertical="center" wrapText="1"/>
    </xf>
    <xf numFmtId="0" fontId="38" fillId="14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horizontal="center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27" fillId="15" borderId="8" xfId="0" applyFont="1" applyFill="1" applyBorder="1" applyAlignment="1" applyProtection="1">
      <alignment horizontal="center" vertical="top" wrapText="1"/>
    </xf>
    <xf numFmtId="0" fontId="27" fillId="15" borderId="4" xfId="0" applyFont="1" applyFill="1" applyBorder="1" applyAlignment="1" applyProtection="1">
      <alignment horizontal="center" vertical="top" wrapText="1"/>
    </xf>
    <xf numFmtId="0" fontId="27" fillId="15" borderId="3" xfId="0" applyFont="1" applyFill="1" applyBorder="1" applyAlignment="1" applyProtection="1">
      <alignment horizontal="center" vertical="top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18" fillId="9" borderId="18" xfId="1" applyFont="1" applyFill="1" applyBorder="1" applyAlignment="1">
      <alignment horizontal="center" vertical="center" wrapText="1"/>
    </xf>
    <xf numFmtId="0" fontId="18" fillId="9" borderId="19" xfId="1" applyFont="1" applyFill="1" applyBorder="1" applyAlignment="1">
      <alignment horizontal="center" vertical="center" wrapText="1"/>
    </xf>
    <xf numFmtId="0" fontId="18" fillId="9" borderId="42" xfId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14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18" fillId="13" borderId="18" xfId="1" applyFont="1" applyFill="1" applyBorder="1" applyAlignment="1">
      <alignment horizontal="center" vertical="center" wrapText="1"/>
    </xf>
    <xf numFmtId="0" fontId="18" fillId="13" borderId="19" xfId="1" applyFont="1" applyFill="1" applyBorder="1" applyAlignment="1">
      <alignment horizontal="center" vertical="center" wrapText="1"/>
    </xf>
    <xf numFmtId="0" fontId="18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8" fillId="4" borderId="17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top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3" fontId="4" fillId="2" borderId="5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left" vertical="center"/>
    </xf>
    <xf numFmtId="0" fontId="4" fillId="2" borderId="40" xfId="0" applyNumberFormat="1" applyFont="1" applyFill="1" applyBorder="1" applyAlignment="1" applyProtection="1">
      <alignment horizontal="left" vertical="center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top" wrapText="1"/>
    </xf>
    <xf numFmtId="0" fontId="27" fillId="14" borderId="4" xfId="0" applyFont="1" applyFill="1" applyBorder="1" applyAlignment="1">
      <alignment horizontal="center" vertical="top" wrapText="1"/>
    </xf>
    <xf numFmtId="0" fontId="27" fillId="14" borderId="3" xfId="0" applyFont="1" applyFill="1" applyBorder="1" applyAlignment="1">
      <alignment horizontal="center" vertical="top" wrapText="1"/>
    </xf>
    <xf numFmtId="0" fontId="25" fillId="15" borderId="33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166" fontId="4" fillId="2" borderId="35" xfId="0" applyNumberFormat="1" applyFont="1" applyFill="1" applyBorder="1" applyAlignment="1" applyProtection="1">
      <alignment horizontal="left" vertical="center"/>
    </xf>
    <xf numFmtId="166" fontId="4" fillId="2" borderId="39" xfId="0" applyNumberFormat="1" applyFont="1" applyFill="1" applyBorder="1" applyAlignment="1" applyProtection="1">
      <alignment horizontal="left" vertical="center"/>
    </xf>
    <xf numFmtId="166" fontId="4" fillId="2" borderId="41" xfId="0" applyNumberFormat="1" applyFont="1" applyFill="1" applyBorder="1" applyAlignment="1" applyProtection="1">
      <alignment horizontal="center" vertical="center"/>
    </xf>
    <xf numFmtId="166" fontId="4" fillId="2" borderId="40" xfId="0" applyNumberFormat="1" applyFont="1" applyFill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4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center" vertical="top" wrapText="1"/>
    </xf>
    <xf numFmtId="0" fontId="4" fillId="2" borderId="27" xfId="0" applyFont="1" applyFill="1" applyBorder="1" applyAlignment="1" applyProtection="1">
      <alignment horizontal="left" vertical="top"/>
    </xf>
    <xf numFmtId="0" fontId="4" fillId="2" borderId="28" xfId="0" applyFont="1" applyFill="1" applyBorder="1" applyAlignment="1" applyProtection="1">
      <alignment horizontal="left" vertical="top"/>
    </xf>
    <xf numFmtId="0" fontId="4" fillId="2" borderId="39" xfId="0" applyFont="1" applyFill="1" applyBorder="1" applyAlignment="1" applyProtection="1">
      <alignment horizontal="left" vertical="top"/>
    </xf>
    <xf numFmtId="0" fontId="42" fillId="4" borderId="24" xfId="4" applyFont="1" applyFill="1" applyBorder="1" applyAlignment="1">
      <alignment horizontal="center" vertical="center"/>
    </xf>
    <xf numFmtId="0" fontId="42" fillId="4" borderId="9" xfId="4" applyFont="1" applyFill="1" applyBorder="1" applyAlignment="1">
      <alignment horizontal="center" vertical="center"/>
    </xf>
    <xf numFmtId="0" fontId="42" fillId="4" borderId="44" xfId="4" applyFont="1" applyFill="1" applyBorder="1" applyAlignment="1">
      <alignment horizontal="center" vertical="center"/>
    </xf>
    <xf numFmtId="0" fontId="0" fillId="18" borderId="57" xfId="0" applyFill="1" applyBorder="1" applyAlignment="1">
      <alignment horizontal="center"/>
    </xf>
    <xf numFmtId="0" fontId="40" fillId="2" borderId="29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2" fillId="0" borderId="25" xfId="4" applyNumberFormat="1" applyFont="1" applyBorder="1" applyAlignment="1">
      <alignment horizontal="center" vertical="center" wrapText="1"/>
    </xf>
    <xf numFmtId="49" fontId="2" fillId="0" borderId="68" xfId="4" applyNumberFormat="1" applyFont="1" applyBorder="1" applyAlignment="1">
      <alignment horizontal="center" vertical="center" wrapText="1"/>
    </xf>
    <xf numFmtId="0" fontId="42" fillId="3" borderId="11" xfId="4" applyFont="1" applyFill="1" applyBorder="1" applyAlignment="1">
      <alignment horizontal="center" vertical="center" wrapText="1"/>
    </xf>
    <xf numFmtId="0" fontId="42" fillId="3" borderId="14" xfId="4" applyFont="1" applyFill="1" applyBorder="1" applyAlignment="1">
      <alignment horizontal="center" vertical="center" wrapText="1"/>
    </xf>
    <xf numFmtId="0" fontId="42" fillId="4" borderId="69" xfId="4" applyFont="1" applyFill="1" applyBorder="1" applyAlignment="1">
      <alignment horizontal="center" vertical="center"/>
    </xf>
    <xf numFmtId="0" fontId="42" fillId="4" borderId="70" xfId="4" applyFont="1" applyFill="1" applyBorder="1" applyAlignment="1">
      <alignment horizontal="center" vertical="center"/>
    </xf>
    <xf numFmtId="0" fontId="42" fillId="4" borderId="68" xfId="4" applyFont="1" applyFill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0" fontId="42" fillId="4" borderId="71" xfId="4" applyFont="1" applyFill="1" applyBorder="1" applyAlignment="1">
      <alignment horizontal="center" vertical="center"/>
    </xf>
    <xf numFmtId="0" fontId="42" fillId="4" borderId="72" xfId="4" applyFont="1" applyFill="1" applyBorder="1" applyAlignment="1">
      <alignment horizontal="center" vertical="center"/>
    </xf>
    <xf numFmtId="0" fontId="42" fillId="4" borderId="67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42" fillId="4" borderId="27" xfId="32" applyFont="1" applyFill="1" applyBorder="1" applyAlignment="1">
      <alignment horizontal="center" vertical="center"/>
    </xf>
    <xf numFmtId="0" fontId="42" fillId="4" borderId="5" xfId="32" applyFont="1" applyFill="1" applyBorder="1" applyAlignment="1">
      <alignment horizontal="center" vertical="center"/>
    </xf>
    <xf numFmtId="0" fontId="42" fillId="3" borderId="59" xfId="4" applyFont="1" applyFill="1" applyBorder="1" applyAlignment="1">
      <alignment horizontal="center" vertical="center" wrapText="1"/>
    </xf>
    <xf numFmtId="0" fontId="42" fillId="3" borderId="42" xfId="4" applyFont="1" applyFill="1" applyBorder="1" applyAlignment="1">
      <alignment horizontal="center" vertical="center" wrapText="1"/>
    </xf>
    <xf numFmtId="0" fontId="42" fillId="3" borderId="19" xfId="4" applyFont="1" applyFill="1" applyBorder="1" applyAlignment="1">
      <alignment horizontal="center" vertical="center" wrapText="1"/>
    </xf>
    <xf numFmtId="1" fontId="2" fillId="0" borderId="64" xfId="4" applyNumberFormat="1" applyFont="1" applyBorder="1" applyAlignment="1">
      <alignment horizontal="center" vertical="center" wrapText="1"/>
    </xf>
    <xf numFmtId="1" fontId="2" fillId="0" borderId="66" xfId="4" applyNumberFormat="1" applyFont="1" applyBorder="1" applyAlignment="1">
      <alignment horizontal="center" vertical="center" wrapText="1"/>
    </xf>
    <xf numFmtId="0" fontId="42" fillId="3" borderId="39" xfId="4" applyFont="1" applyFill="1" applyBorder="1" applyAlignment="1">
      <alignment horizontal="center" vertical="center" wrapText="1"/>
    </xf>
    <xf numFmtId="0" fontId="42" fillId="3" borderId="2" xfId="4" applyFont="1" applyFill="1" applyBorder="1" applyAlignment="1">
      <alignment horizontal="center" vertical="center" wrapText="1"/>
    </xf>
    <xf numFmtId="0" fontId="42" fillId="2" borderId="26" xfId="4" applyFont="1" applyFill="1" applyBorder="1" applyAlignment="1">
      <alignment horizontal="center" vertical="center"/>
    </xf>
    <xf numFmtId="0" fontId="42" fillId="2" borderId="54" xfId="4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horizontal="center" vertical="center" wrapText="1"/>
    </xf>
    <xf numFmtId="49" fontId="2" fillId="0" borderId="67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44"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9F4"/>
      <color rgb="FFFEF4EC"/>
      <color rgb="FFE8F5F8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60"/>
  <sheetViews>
    <sheetView showGridLines="0" tabSelected="1" zoomScale="50" zoomScaleNormal="50" zoomScaleSheetLayoutView="25" zoomScalePageLayoutView="70" workbookViewId="0">
      <selection activeCell="A14" sqref="A14:M14"/>
    </sheetView>
  </sheetViews>
  <sheetFormatPr baseColWidth="10" defaultColWidth="20.7109375" defaultRowHeight="14.25"/>
  <cols>
    <col min="1" max="1" width="9.140625" style="1" customWidth="1"/>
    <col min="2" max="2" width="57.28515625" style="4" customWidth="1"/>
    <col min="3" max="3" width="30.42578125" style="4" customWidth="1"/>
    <col min="4" max="4" width="24.140625" style="1" customWidth="1"/>
    <col min="5" max="7" width="20.7109375" style="1" customWidth="1"/>
    <col min="8" max="8" width="25.7109375" style="2" customWidth="1"/>
    <col min="9" max="9" width="25.7109375" style="1" customWidth="1"/>
    <col min="10" max="10" width="35.7109375" style="1" customWidth="1"/>
    <col min="11" max="11" width="20.7109375" style="237" customWidth="1"/>
    <col min="12" max="12" width="21.85546875" style="1" customWidth="1"/>
    <col min="13" max="13" width="43.85546875" style="1" customWidth="1"/>
    <col min="14" max="14" width="6.85546875" style="1" customWidth="1"/>
    <col min="15" max="15" width="10.5703125" style="1" customWidth="1"/>
    <col min="16" max="16" width="39.5703125" style="1" customWidth="1"/>
    <col min="17" max="17" width="29.28515625" style="1" customWidth="1"/>
    <col min="18" max="18" width="56.7109375" style="1" customWidth="1"/>
    <col min="19" max="16384" width="20.7109375" style="1"/>
  </cols>
  <sheetData>
    <row r="1" spans="1:18" ht="1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2"/>
    </row>
    <row r="2" spans="1:18" ht="15.75">
      <c r="A2" s="276" t="s">
        <v>12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0"/>
      <c r="O2" s="20"/>
      <c r="P2" s="20"/>
      <c r="Q2" s="20"/>
    </row>
    <row r="3" spans="1:18">
      <c r="A3" s="277" t="s">
        <v>13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1"/>
      <c r="O3" s="21"/>
      <c r="P3" s="21"/>
      <c r="Q3" s="21"/>
    </row>
    <row r="4" spans="1:18" ht="20.25">
      <c r="A4" s="278" t="s">
        <v>17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2"/>
      <c r="O4" s="22"/>
      <c r="P4" s="22"/>
      <c r="Q4" s="22"/>
    </row>
    <row r="5" spans="1:18" ht="20.25">
      <c r="A5" s="278" t="s">
        <v>14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2"/>
      <c r="O5" s="22"/>
      <c r="P5" s="22"/>
      <c r="Q5" s="22"/>
    </row>
    <row r="6" spans="1:18" ht="21.75" thickBot="1">
      <c r="A6" s="13"/>
      <c r="B6" s="14"/>
      <c r="C6" s="14"/>
      <c r="D6" s="15"/>
      <c r="E6" s="15"/>
      <c r="F6" s="15"/>
      <c r="G6" s="15"/>
      <c r="H6" s="15"/>
      <c r="I6" s="16"/>
      <c r="J6" s="16"/>
      <c r="K6" s="231"/>
      <c r="L6" s="16"/>
      <c r="M6" s="17"/>
      <c r="N6" s="17"/>
      <c r="O6" s="17"/>
      <c r="P6" s="15"/>
      <c r="Q6" s="12"/>
    </row>
    <row r="7" spans="1:18" ht="33" customHeight="1" thickBot="1">
      <c r="A7" s="291" t="s">
        <v>15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3"/>
      <c r="N7" s="19"/>
      <c r="O7" s="316" t="s">
        <v>132</v>
      </c>
      <c r="P7" s="317"/>
      <c r="Q7" s="317"/>
      <c r="R7" s="318"/>
    </row>
    <row r="8" spans="1:18" ht="24" customHeight="1">
      <c r="A8" s="347" t="s">
        <v>16</v>
      </c>
      <c r="B8" s="348"/>
      <c r="C8" s="348"/>
      <c r="D8" s="349"/>
      <c r="E8" s="294" t="s">
        <v>114</v>
      </c>
      <c r="F8" s="295"/>
      <c r="G8" s="295"/>
      <c r="H8" s="296"/>
      <c r="I8" s="335" t="s">
        <v>108</v>
      </c>
      <c r="J8" s="336"/>
      <c r="K8" s="337"/>
      <c r="L8" s="338" t="s">
        <v>137</v>
      </c>
      <c r="M8" s="339"/>
      <c r="N8" s="18"/>
      <c r="O8" s="153" t="s">
        <v>7</v>
      </c>
      <c r="P8" s="154" t="s">
        <v>3</v>
      </c>
      <c r="Q8" s="155" t="s">
        <v>130</v>
      </c>
      <c r="R8" s="156" t="s">
        <v>133</v>
      </c>
    </row>
    <row r="9" spans="1:18" ht="27" customHeight="1" thickBot="1">
      <c r="A9" s="282" t="s">
        <v>119</v>
      </c>
      <c r="B9" s="283"/>
      <c r="C9" s="283"/>
      <c r="D9" s="284"/>
      <c r="E9" s="288">
        <v>43084</v>
      </c>
      <c r="F9" s="289"/>
      <c r="G9" s="289"/>
      <c r="H9" s="290"/>
      <c r="I9" s="321">
        <v>1127</v>
      </c>
      <c r="J9" s="322"/>
      <c r="K9" s="323"/>
      <c r="L9" s="340"/>
      <c r="M9" s="341"/>
      <c r="N9" s="18"/>
      <c r="O9" s="157" t="s">
        <v>8</v>
      </c>
      <c r="P9" s="158" t="s">
        <v>2</v>
      </c>
      <c r="Q9" s="159" t="s">
        <v>125</v>
      </c>
      <c r="R9" s="160" t="s">
        <v>134</v>
      </c>
    </row>
    <row r="10" spans="1:18" ht="45" customHeight="1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157" t="s">
        <v>10</v>
      </c>
      <c r="P10" s="161" t="s">
        <v>9</v>
      </c>
      <c r="Q10" s="162" t="s">
        <v>131</v>
      </c>
      <c r="R10" s="160" t="s">
        <v>135</v>
      </c>
    </row>
    <row r="11" spans="1:18" ht="46.5" customHeight="1" thickBot="1">
      <c r="A11" s="3"/>
      <c r="B11" s="5"/>
      <c r="C11" s="5"/>
      <c r="D11" s="3"/>
      <c r="E11" s="3"/>
      <c r="F11" s="3"/>
      <c r="G11" s="3"/>
      <c r="O11" s="157" t="s">
        <v>116</v>
      </c>
      <c r="P11" s="163" t="s">
        <v>110</v>
      </c>
      <c r="Q11" s="164" t="s">
        <v>127</v>
      </c>
      <c r="R11" s="160" t="s">
        <v>136</v>
      </c>
    </row>
    <row r="12" spans="1:18" ht="30.75" customHeight="1" thickBot="1">
      <c r="A12" s="300" t="s">
        <v>66</v>
      </c>
      <c r="B12" s="301"/>
      <c r="C12" s="301"/>
      <c r="D12" s="301"/>
      <c r="E12" s="301"/>
      <c r="F12" s="301"/>
      <c r="G12" s="302"/>
      <c r="H12" s="297" t="s">
        <v>29</v>
      </c>
      <c r="I12" s="298"/>
      <c r="J12" s="299"/>
      <c r="K12" s="279" t="s">
        <v>27</v>
      </c>
      <c r="L12" s="280"/>
      <c r="M12" s="281"/>
      <c r="N12" s="8"/>
      <c r="O12" s="165" t="s">
        <v>112</v>
      </c>
      <c r="P12" s="166" t="s">
        <v>117</v>
      </c>
      <c r="Q12" s="319"/>
      <c r="R12" s="320"/>
    </row>
    <row r="13" spans="1:18" ht="87" customHeight="1" thickBot="1">
      <c r="A13" s="68" t="s">
        <v>0</v>
      </c>
      <c r="B13" s="69" t="s">
        <v>30</v>
      </c>
      <c r="C13" s="69" t="s">
        <v>1</v>
      </c>
      <c r="D13" s="69" t="s">
        <v>32</v>
      </c>
      <c r="E13" s="24" t="s">
        <v>33</v>
      </c>
      <c r="F13" s="69" t="s">
        <v>31</v>
      </c>
      <c r="G13" s="70" t="s">
        <v>64</v>
      </c>
      <c r="H13" s="65" t="s">
        <v>65</v>
      </c>
      <c r="I13" s="66" t="s">
        <v>5</v>
      </c>
      <c r="J13" s="67" t="s">
        <v>6</v>
      </c>
      <c r="K13" s="63" t="s">
        <v>28</v>
      </c>
      <c r="L13" s="73" t="s">
        <v>67</v>
      </c>
      <c r="M13" s="64" t="s">
        <v>11</v>
      </c>
      <c r="N13" s="8"/>
    </row>
    <row r="14" spans="1:18" ht="24" customHeight="1" thickBot="1">
      <c r="A14" s="263" t="s">
        <v>34</v>
      </c>
      <c r="B14" s="264"/>
      <c r="C14" s="264"/>
      <c r="D14" s="264"/>
      <c r="E14" s="264"/>
      <c r="F14" s="268"/>
      <c r="G14" s="264"/>
      <c r="H14" s="264"/>
      <c r="I14" s="264"/>
      <c r="J14" s="264"/>
      <c r="K14" s="264"/>
      <c r="L14" s="264"/>
      <c r="M14" s="266"/>
      <c r="N14" s="8"/>
    </row>
    <row r="15" spans="1:18" ht="171.75" customHeight="1">
      <c r="A15" s="167">
        <v>1</v>
      </c>
      <c r="B15" s="168" t="s">
        <v>18</v>
      </c>
      <c r="C15" s="169" t="s">
        <v>68</v>
      </c>
      <c r="D15" s="170" t="s">
        <v>86</v>
      </c>
      <c r="E15" s="187">
        <v>3</v>
      </c>
      <c r="F15" s="171" t="s">
        <v>120</v>
      </c>
      <c r="G15" s="172">
        <v>3</v>
      </c>
      <c r="H15" s="173" t="s">
        <v>138</v>
      </c>
      <c r="I15" s="106" t="s">
        <v>139</v>
      </c>
      <c r="J15" s="107" t="s">
        <v>140</v>
      </c>
      <c r="K15" s="243" t="s">
        <v>2</v>
      </c>
      <c r="L15" s="129">
        <v>1</v>
      </c>
      <c r="M15" s="91" t="s">
        <v>192</v>
      </c>
      <c r="N15" s="8"/>
    </row>
    <row r="16" spans="1:18" ht="151.5" customHeight="1">
      <c r="A16" s="74">
        <v>2</v>
      </c>
      <c r="B16" s="28" t="s">
        <v>19</v>
      </c>
      <c r="C16" s="28" t="s">
        <v>69</v>
      </c>
      <c r="D16" s="82" t="s">
        <v>91</v>
      </c>
      <c r="E16" s="134">
        <v>7</v>
      </c>
      <c r="F16" s="143" t="s">
        <v>121</v>
      </c>
      <c r="G16" s="175">
        <v>6</v>
      </c>
      <c r="H16" s="176" t="s">
        <v>141</v>
      </c>
      <c r="I16" s="174" t="s">
        <v>142</v>
      </c>
      <c r="J16" s="109" t="s">
        <v>143</v>
      </c>
      <c r="K16" s="244" t="s">
        <v>2</v>
      </c>
      <c r="L16" s="95">
        <v>1.75</v>
      </c>
      <c r="M16" s="92" t="s">
        <v>192</v>
      </c>
      <c r="N16" s="23"/>
    </row>
    <row r="17" spans="1:16" s="6" customFormat="1" ht="126">
      <c r="A17" s="74">
        <v>3</v>
      </c>
      <c r="B17" s="29" t="s">
        <v>118</v>
      </c>
      <c r="C17" s="28" t="s">
        <v>70</v>
      </c>
      <c r="D17" s="83" t="s">
        <v>87</v>
      </c>
      <c r="E17" s="135">
        <v>7</v>
      </c>
      <c r="F17" s="143" t="s">
        <v>122</v>
      </c>
      <c r="G17" s="144">
        <v>3</v>
      </c>
      <c r="H17" s="110"/>
      <c r="I17" s="108"/>
      <c r="J17" s="109"/>
      <c r="K17" s="232" t="s">
        <v>110</v>
      </c>
      <c r="L17" s="95"/>
      <c r="M17" s="92"/>
      <c r="N17" s="9"/>
    </row>
    <row r="18" spans="1:16" s="6" customFormat="1" ht="37.5">
      <c r="A18" s="285">
        <v>4</v>
      </c>
      <c r="B18" s="29" t="s">
        <v>20</v>
      </c>
      <c r="C18" s="273" t="s">
        <v>90</v>
      </c>
      <c r="D18" s="273" t="s">
        <v>89</v>
      </c>
      <c r="E18" s="136">
        <v>3</v>
      </c>
      <c r="F18" s="145"/>
      <c r="G18" s="146"/>
      <c r="H18" s="111"/>
      <c r="I18" s="332" t="s">
        <v>146</v>
      </c>
      <c r="J18" s="112"/>
      <c r="K18" s="230"/>
      <c r="L18" s="191"/>
      <c r="M18" s="189"/>
      <c r="N18" s="9"/>
    </row>
    <row r="19" spans="1:16" s="6" customFormat="1" ht="168.75">
      <c r="A19" s="286"/>
      <c r="B19" s="30" t="s">
        <v>21</v>
      </c>
      <c r="C19" s="274"/>
      <c r="D19" s="344"/>
      <c r="E19" s="188">
        <v>1</v>
      </c>
      <c r="F19" s="147" t="s">
        <v>121</v>
      </c>
      <c r="G19" s="144">
        <v>4</v>
      </c>
      <c r="H19" s="111" t="s">
        <v>144</v>
      </c>
      <c r="I19" s="333"/>
      <c r="J19" s="177" t="s">
        <v>147</v>
      </c>
      <c r="K19" s="245" t="s">
        <v>2</v>
      </c>
      <c r="L19" s="192">
        <v>0.25</v>
      </c>
      <c r="M19" s="242" t="s">
        <v>192</v>
      </c>
      <c r="N19" s="9"/>
    </row>
    <row r="20" spans="1:16" s="6" customFormat="1" ht="69" customHeight="1">
      <c r="A20" s="287"/>
      <c r="B20" s="31" t="s">
        <v>22</v>
      </c>
      <c r="C20" s="343"/>
      <c r="D20" s="343"/>
      <c r="E20" s="137">
        <v>2</v>
      </c>
      <c r="F20" s="148"/>
      <c r="G20" s="149"/>
      <c r="H20" s="113"/>
      <c r="I20" s="334"/>
      <c r="J20" s="114"/>
      <c r="K20" s="246" t="s">
        <v>2</v>
      </c>
      <c r="L20" s="193">
        <v>0.5</v>
      </c>
      <c r="M20" s="242" t="s">
        <v>192</v>
      </c>
      <c r="N20" s="9"/>
    </row>
    <row r="21" spans="1:16" s="6" customFormat="1" ht="23.25" customHeight="1">
      <c r="A21" s="285">
        <v>5</v>
      </c>
      <c r="B21" s="32" t="s">
        <v>23</v>
      </c>
      <c r="C21" s="273" t="s">
        <v>71</v>
      </c>
      <c r="D21" s="273" t="s">
        <v>88</v>
      </c>
      <c r="E21" s="136">
        <v>10</v>
      </c>
      <c r="F21" s="145"/>
      <c r="G21" s="150"/>
      <c r="H21" s="178"/>
      <c r="I21" s="180"/>
      <c r="J21" s="112"/>
      <c r="K21" s="247"/>
      <c r="L21" s="190"/>
      <c r="M21" s="189"/>
      <c r="N21" s="9"/>
    </row>
    <row r="22" spans="1:16" s="6" customFormat="1" ht="112.5">
      <c r="A22" s="286"/>
      <c r="B22" s="33" t="s">
        <v>24</v>
      </c>
      <c r="C22" s="274"/>
      <c r="D22" s="274"/>
      <c r="E22" s="138">
        <v>5</v>
      </c>
      <c r="F22" s="147" t="s">
        <v>121</v>
      </c>
      <c r="G22" s="150">
        <v>3</v>
      </c>
      <c r="H22" s="111" t="s">
        <v>152</v>
      </c>
      <c r="I22" s="181" t="s">
        <v>148</v>
      </c>
      <c r="J22" s="177" t="s">
        <v>153</v>
      </c>
      <c r="K22" s="248" t="s">
        <v>2</v>
      </c>
      <c r="L22" s="192">
        <v>1.25</v>
      </c>
      <c r="M22" s="194" t="s">
        <v>192</v>
      </c>
      <c r="N22" s="9"/>
    </row>
    <row r="23" spans="1:16" s="6" customFormat="1" ht="75">
      <c r="A23" s="286"/>
      <c r="B23" s="34" t="s">
        <v>25</v>
      </c>
      <c r="C23" s="274"/>
      <c r="D23" s="274"/>
      <c r="E23" s="138">
        <v>2</v>
      </c>
      <c r="F23" s="147" t="s">
        <v>121</v>
      </c>
      <c r="G23" s="150">
        <v>2</v>
      </c>
      <c r="H23" s="111" t="s">
        <v>149</v>
      </c>
      <c r="I23" s="181" t="s">
        <v>145</v>
      </c>
      <c r="J23" s="177" t="s">
        <v>150</v>
      </c>
      <c r="K23" s="248" t="s">
        <v>2</v>
      </c>
      <c r="L23" s="192">
        <v>0.5</v>
      </c>
      <c r="M23" s="194" t="s">
        <v>192</v>
      </c>
      <c r="N23" s="9"/>
    </row>
    <row r="24" spans="1:16" s="6" customFormat="1" ht="127.5" customHeight="1" thickBot="1">
      <c r="A24" s="342"/>
      <c r="B24" s="75" t="s">
        <v>26</v>
      </c>
      <c r="C24" s="275"/>
      <c r="D24" s="275"/>
      <c r="E24" s="139">
        <v>3</v>
      </c>
      <c r="F24" s="151" t="s">
        <v>123</v>
      </c>
      <c r="G24" s="152">
        <v>4</v>
      </c>
      <c r="H24" s="179" t="s">
        <v>151</v>
      </c>
      <c r="I24" s="182" t="s">
        <v>154</v>
      </c>
      <c r="J24" s="183" t="s">
        <v>155</v>
      </c>
      <c r="K24" s="249" t="s">
        <v>2</v>
      </c>
      <c r="L24" s="195">
        <v>1</v>
      </c>
      <c r="M24" s="241" t="s">
        <v>192</v>
      </c>
      <c r="N24" s="9"/>
    </row>
    <row r="25" spans="1:16" s="6" customFormat="1" ht="28.5" customHeight="1" thickBot="1">
      <c r="A25" s="263" t="s">
        <v>35</v>
      </c>
      <c r="B25" s="264"/>
      <c r="C25" s="264"/>
      <c r="D25" s="264"/>
      <c r="E25" s="264"/>
      <c r="F25" s="265"/>
      <c r="G25" s="264"/>
      <c r="H25" s="264"/>
      <c r="I25" s="264"/>
      <c r="J25" s="264"/>
      <c r="K25" s="264"/>
      <c r="L25" s="264"/>
      <c r="M25" s="266"/>
      <c r="N25" s="10"/>
      <c r="O25" s="7"/>
      <c r="P25" s="7"/>
    </row>
    <row r="26" spans="1:16" s="6" customFormat="1" ht="75" customHeight="1">
      <c r="A26" s="47">
        <v>6</v>
      </c>
      <c r="B26" s="31" t="s">
        <v>36</v>
      </c>
      <c r="C26" s="31" t="s">
        <v>72</v>
      </c>
      <c r="D26" s="46" t="s">
        <v>92</v>
      </c>
      <c r="E26" s="47">
        <v>8</v>
      </c>
      <c r="F26" s="133" t="s">
        <v>122</v>
      </c>
      <c r="G26" s="133">
        <v>4</v>
      </c>
      <c r="H26" s="115"/>
      <c r="I26" s="115"/>
      <c r="J26" s="115"/>
      <c r="K26" s="233" t="s">
        <v>110</v>
      </c>
      <c r="L26" s="93"/>
      <c r="M26" s="94"/>
      <c r="N26" s="10"/>
    </row>
    <row r="27" spans="1:16" s="7" customFormat="1" ht="144">
      <c r="A27" s="36">
        <v>7</v>
      </c>
      <c r="B27" s="35" t="s">
        <v>37</v>
      </c>
      <c r="C27" s="35" t="s">
        <v>73</v>
      </c>
      <c r="D27" s="83" t="s">
        <v>93</v>
      </c>
      <c r="E27" s="36">
        <v>5</v>
      </c>
      <c r="F27" s="36" t="s">
        <v>124</v>
      </c>
      <c r="G27" s="36">
        <v>2</v>
      </c>
      <c r="H27" s="116"/>
      <c r="I27" s="116"/>
      <c r="J27" s="116"/>
      <c r="K27" s="234" t="s">
        <v>110</v>
      </c>
      <c r="L27" s="95"/>
      <c r="M27" s="96"/>
      <c r="N27" s="10"/>
      <c r="O27" s="6"/>
      <c r="P27" s="6"/>
    </row>
    <row r="28" spans="1:16" s="6" customFormat="1" ht="72.75" thickBot="1">
      <c r="A28" s="37">
        <v>8</v>
      </c>
      <c r="B28" s="29" t="s">
        <v>38</v>
      </c>
      <c r="C28" s="76" t="s">
        <v>74</v>
      </c>
      <c r="D28" s="84" t="s">
        <v>94</v>
      </c>
      <c r="E28" s="37">
        <v>2</v>
      </c>
      <c r="F28" s="37" t="s">
        <v>124</v>
      </c>
      <c r="G28" s="37">
        <v>2</v>
      </c>
      <c r="H28" s="117"/>
      <c r="I28" s="117"/>
      <c r="J28" s="117"/>
      <c r="K28" s="235" t="s">
        <v>110</v>
      </c>
      <c r="L28" s="97"/>
      <c r="M28" s="98"/>
      <c r="N28" s="11"/>
    </row>
    <row r="29" spans="1:16" s="6" customFormat="1" ht="24" customHeight="1" thickBot="1">
      <c r="A29" s="267" t="s">
        <v>39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9"/>
      <c r="N29" s="11"/>
    </row>
    <row r="30" spans="1:16" s="6" customFormat="1" ht="33.75" customHeight="1">
      <c r="A30" s="254">
        <v>9</v>
      </c>
      <c r="B30" s="77" t="s">
        <v>40</v>
      </c>
      <c r="C30" s="257" t="s">
        <v>75</v>
      </c>
      <c r="D30" s="260" t="s">
        <v>115</v>
      </c>
      <c r="E30" s="45">
        <v>7</v>
      </c>
      <c r="F30" s="43"/>
      <c r="G30" s="43"/>
      <c r="H30" s="270"/>
      <c r="I30" s="270"/>
      <c r="J30" s="118"/>
      <c r="K30" s="230"/>
      <c r="L30" s="199"/>
      <c r="M30" s="199"/>
      <c r="N30" s="11"/>
    </row>
    <row r="31" spans="1:16" s="6" customFormat="1" ht="55.5" customHeight="1">
      <c r="A31" s="255"/>
      <c r="B31" s="78" t="s">
        <v>51</v>
      </c>
      <c r="C31" s="258"/>
      <c r="D31" s="261"/>
      <c r="E31" s="131" t="s">
        <v>112</v>
      </c>
      <c r="F31" s="44"/>
      <c r="G31" s="44"/>
      <c r="H31" s="271"/>
      <c r="I31" s="271"/>
      <c r="J31" s="119"/>
      <c r="K31" s="206" t="s">
        <v>112</v>
      </c>
      <c r="L31" s="197"/>
      <c r="M31" s="197"/>
      <c r="N31" s="10"/>
    </row>
    <row r="32" spans="1:16" s="6" customFormat="1" ht="51" customHeight="1">
      <c r="A32" s="255"/>
      <c r="B32" s="78" t="s">
        <v>52</v>
      </c>
      <c r="C32" s="258"/>
      <c r="D32" s="261"/>
      <c r="E32" s="131">
        <v>3</v>
      </c>
      <c r="F32" s="44" t="s">
        <v>125</v>
      </c>
      <c r="G32" s="44">
        <v>1</v>
      </c>
      <c r="H32" s="271"/>
      <c r="I32" s="271"/>
      <c r="J32" s="119"/>
      <c r="K32" s="206" t="s">
        <v>110</v>
      </c>
      <c r="L32" s="197"/>
      <c r="M32" s="197"/>
      <c r="N32" s="11"/>
    </row>
    <row r="33" spans="1:49" s="6" customFormat="1" ht="24.75" customHeight="1">
      <c r="A33" s="255"/>
      <c r="B33" s="314" t="s">
        <v>53</v>
      </c>
      <c r="C33" s="258"/>
      <c r="D33" s="261"/>
      <c r="E33" s="251">
        <v>4</v>
      </c>
      <c r="F33" s="345" t="s">
        <v>128</v>
      </c>
      <c r="G33" s="44">
        <v>2</v>
      </c>
      <c r="H33" s="271"/>
      <c r="I33" s="271"/>
      <c r="J33" s="119"/>
      <c r="K33" s="324" t="s">
        <v>110</v>
      </c>
      <c r="L33" s="197"/>
      <c r="M33" s="197"/>
      <c r="N33" s="11"/>
    </row>
    <row r="34" spans="1:49" s="6" customFormat="1" ht="41.25" customHeight="1">
      <c r="A34" s="256"/>
      <c r="B34" s="315"/>
      <c r="C34" s="259"/>
      <c r="D34" s="262"/>
      <c r="E34" s="252"/>
      <c r="F34" s="346"/>
      <c r="G34" s="38"/>
      <c r="H34" s="272"/>
      <c r="I34" s="272"/>
      <c r="J34" s="120"/>
      <c r="K34" s="325"/>
      <c r="L34" s="198"/>
      <c r="M34" s="198"/>
      <c r="N34" s="10"/>
    </row>
    <row r="35" spans="1:49" s="6" customFormat="1" ht="27.75">
      <c r="A35" s="311">
        <v>10</v>
      </c>
      <c r="B35" s="53" t="s">
        <v>41</v>
      </c>
      <c r="C35" s="313" t="s">
        <v>76</v>
      </c>
      <c r="D35" s="313" t="s">
        <v>96</v>
      </c>
      <c r="E35" s="49">
        <v>8</v>
      </c>
      <c r="F35" s="48"/>
      <c r="G35" s="48"/>
      <c r="H35" s="310"/>
      <c r="I35" s="310"/>
      <c r="J35" s="121"/>
      <c r="K35" s="230"/>
      <c r="L35" s="196"/>
      <c r="M35" s="196"/>
      <c r="N35" s="10"/>
      <c r="O35" s="7"/>
      <c r="P35" s="7"/>
    </row>
    <row r="36" spans="1:49" s="6" customFormat="1" ht="37.5">
      <c r="A36" s="311"/>
      <c r="B36" s="41" t="s">
        <v>57</v>
      </c>
      <c r="C36" s="261"/>
      <c r="D36" s="261"/>
      <c r="E36" s="251">
        <v>3</v>
      </c>
      <c r="F36" s="44" t="s">
        <v>125</v>
      </c>
      <c r="G36" s="44">
        <v>1</v>
      </c>
      <c r="H36" s="271"/>
      <c r="I36" s="271"/>
      <c r="J36" s="119"/>
      <c r="K36" s="206" t="s">
        <v>110</v>
      </c>
      <c r="L36" s="197"/>
      <c r="M36" s="197"/>
      <c r="N36" s="11"/>
      <c r="O36" s="7"/>
      <c r="P36" s="7"/>
    </row>
    <row r="37" spans="1:49" s="7" customFormat="1" ht="37.5">
      <c r="A37" s="311"/>
      <c r="B37" s="42" t="s">
        <v>56</v>
      </c>
      <c r="C37" s="261"/>
      <c r="D37" s="261"/>
      <c r="E37" s="251"/>
      <c r="F37" s="44"/>
      <c r="G37" s="44"/>
      <c r="H37" s="271"/>
      <c r="I37" s="271"/>
      <c r="J37" s="119"/>
      <c r="K37" s="206" t="s">
        <v>126</v>
      </c>
      <c r="L37" s="197"/>
      <c r="M37" s="197"/>
      <c r="N37" s="11"/>
      <c r="O37" s="6"/>
      <c r="P37" s="6"/>
    </row>
    <row r="38" spans="1:49" s="7" customFormat="1" ht="37.5">
      <c r="A38" s="311"/>
      <c r="B38" s="40" t="s">
        <v>54</v>
      </c>
      <c r="C38" s="261"/>
      <c r="D38" s="261"/>
      <c r="E38" s="131">
        <v>2</v>
      </c>
      <c r="F38" s="44" t="s">
        <v>127</v>
      </c>
      <c r="G38" s="44"/>
      <c r="H38" s="271"/>
      <c r="I38" s="271"/>
      <c r="J38" s="119"/>
      <c r="K38" s="206" t="s">
        <v>110</v>
      </c>
      <c r="L38" s="197"/>
      <c r="M38" s="197"/>
      <c r="N38" s="10"/>
      <c r="O38" s="6"/>
      <c r="P38" s="6"/>
    </row>
    <row r="39" spans="1:49" s="6" customFormat="1" ht="56.25">
      <c r="A39" s="312"/>
      <c r="B39" s="31" t="s">
        <v>55</v>
      </c>
      <c r="C39" s="262"/>
      <c r="D39" s="262"/>
      <c r="E39" s="132">
        <v>3</v>
      </c>
      <c r="F39" s="38" t="s">
        <v>128</v>
      </c>
      <c r="G39" s="38"/>
      <c r="H39" s="272"/>
      <c r="I39" s="272"/>
      <c r="J39" s="120"/>
      <c r="K39" s="207" t="s">
        <v>110</v>
      </c>
      <c r="L39" s="198"/>
      <c r="M39" s="198"/>
      <c r="N39" s="10"/>
    </row>
    <row r="40" spans="1:49" s="6" customFormat="1" ht="162">
      <c r="A40" s="307">
        <v>11</v>
      </c>
      <c r="B40" s="50" t="s">
        <v>58</v>
      </c>
      <c r="C40" s="303" t="s">
        <v>77</v>
      </c>
      <c r="D40" s="79" t="s">
        <v>97</v>
      </c>
      <c r="E40" s="130">
        <v>4</v>
      </c>
      <c r="F40" s="140" t="s">
        <v>129</v>
      </c>
      <c r="G40" s="140">
        <v>2</v>
      </c>
      <c r="H40" s="122" t="s">
        <v>156</v>
      </c>
      <c r="I40" s="184" t="s">
        <v>157</v>
      </c>
      <c r="J40" s="122" t="s">
        <v>158</v>
      </c>
      <c r="K40" s="200" t="s">
        <v>2</v>
      </c>
      <c r="L40" s="200">
        <v>2</v>
      </c>
      <c r="M40" s="240" t="s">
        <v>192</v>
      </c>
      <c r="N40" s="10"/>
    </row>
    <row r="41" spans="1:49" s="6" customFormat="1" ht="226.5" customHeight="1">
      <c r="A41" s="308"/>
      <c r="B41" s="51" t="s">
        <v>42</v>
      </c>
      <c r="C41" s="305"/>
      <c r="D41" s="81" t="s">
        <v>98</v>
      </c>
      <c r="E41" s="208">
        <v>3</v>
      </c>
      <c r="F41" s="141" t="s">
        <v>121</v>
      </c>
      <c r="G41" s="141">
        <v>1</v>
      </c>
      <c r="H41" s="123" t="s">
        <v>159</v>
      </c>
      <c r="I41" s="123" t="s">
        <v>160</v>
      </c>
      <c r="J41" s="123" t="s">
        <v>161</v>
      </c>
      <c r="K41" s="201" t="s">
        <v>2</v>
      </c>
      <c r="L41" s="201">
        <v>0.75</v>
      </c>
      <c r="M41" s="203" t="s">
        <v>192</v>
      </c>
      <c r="N41" s="10"/>
    </row>
    <row r="42" spans="1:49" s="26" customFormat="1" ht="177.75" customHeight="1">
      <c r="A42" s="52">
        <v>12</v>
      </c>
      <c r="B42" s="27" t="s">
        <v>43</v>
      </c>
      <c r="C42" s="72" t="s">
        <v>78</v>
      </c>
      <c r="D42" s="72" t="s">
        <v>100</v>
      </c>
      <c r="E42" s="52">
        <v>3</v>
      </c>
      <c r="F42" s="52" t="s">
        <v>130</v>
      </c>
      <c r="G42" s="52">
        <v>1</v>
      </c>
      <c r="H42" s="124" t="s">
        <v>164</v>
      </c>
      <c r="I42" s="124" t="s">
        <v>162</v>
      </c>
      <c r="J42" s="185" t="s">
        <v>163</v>
      </c>
      <c r="K42" s="202" t="s">
        <v>9</v>
      </c>
      <c r="L42" s="202">
        <v>0</v>
      </c>
      <c r="M42" s="204" t="s">
        <v>193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</row>
    <row r="43" spans="1:49" s="26" customFormat="1" ht="93" customHeight="1">
      <c r="A43" s="52">
        <v>13</v>
      </c>
      <c r="B43" s="29" t="s">
        <v>44</v>
      </c>
      <c r="C43" s="79" t="s">
        <v>95</v>
      </c>
      <c r="D43" s="72" t="s">
        <v>99</v>
      </c>
      <c r="E43" s="52">
        <v>3</v>
      </c>
      <c r="F43" s="52" t="s">
        <v>125</v>
      </c>
      <c r="G43" s="52">
        <v>1</v>
      </c>
      <c r="H43" s="124"/>
      <c r="I43" s="124"/>
      <c r="J43" s="124"/>
      <c r="K43" s="102" t="s">
        <v>110</v>
      </c>
      <c r="L43" s="103"/>
      <c r="M43" s="103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</row>
    <row r="44" spans="1:49" s="26" customFormat="1" ht="75">
      <c r="A44" s="307">
        <v>14</v>
      </c>
      <c r="B44" s="39" t="s">
        <v>45</v>
      </c>
      <c r="C44" s="303" t="s">
        <v>79</v>
      </c>
      <c r="D44" s="303" t="s">
        <v>101</v>
      </c>
      <c r="E44" s="56">
        <v>7</v>
      </c>
      <c r="F44" s="140" t="s">
        <v>127</v>
      </c>
      <c r="G44" s="140">
        <v>1</v>
      </c>
      <c r="H44" s="122"/>
      <c r="I44" s="122"/>
      <c r="J44" s="122"/>
      <c r="K44" s="326" t="s">
        <v>110</v>
      </c>
      <c r="L44" s="329"/>
      <c r="M44" s="99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</row>
    <row r="45" spans="1:49" s="26" customFormat="1" ht="23.25">
      <c r="A45" s="309"/>
      <c r="B45" s="53" t="s">
        <v>46</v>
      </c>
      <c r="C45" s="304"/>
      <c r="D45" s="304"/>
      <c r="E45" s="57">
        <v>2</v>
      </c>
      <c r="F45" s="142"/>
      <c r="G45" s="142"/>
      <c r="H45" s="125"/>
      <c r="I45" s="125"/>
      <c r="J45" s="125"/>
      <c r="K45" s="327"/>
      <c r="L45" s="330"/>
      <c r="M45" s="10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</row>
    <row r="46" spans="1:49" s="26" customFormat="1" ht="37.5">
      <c r="A46" s="309"/>
      <c r="B46" s="54" t="s">
        <v>47</v>
      </c>
      <c r="C46" s="304"/>
      <c r="D46" s="304"/>
      <c r="E46" s="57">
        <v>2</v>
      </c>
      <c r="F46" s="142"/>
      <c r="G46" s="142"/>
      <c r="H46" s="125"/>
      <c r="I46" s="125"/>
      <c r="J46" s="125"/>
      <c r="K46" s="327"/>
      <c r="L46" s="330"/>
      <c r="M46" s="10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49" s="26" customFormat="1" ht="23.25">
      <c r="A47" s="309"/>
      <c r="B47" s="54" t="s">
        <v>48</v>
      </c>
      <c r="C47" s="304"/>
      <c r="D47" s="304"/>
      <c r="E47" s="57">
        <v>1</v>
      </c>
      <c r="F47" s="142"/>
      <c r="G47" s="142"/>
      <c r="H47" s="125"/>
      <c r="I47" s="125"/>
      <c r="J47" s="125"/>
      <c r="K47" s="327"/>
      <c r="L47" s="330"/>
      <c r="M47" s="10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</row>
    <row r="48" spans="1:49" s="26" customFormat="1" ht="23.25">
      <c r="A48" s="308"/>
      <c r="B48" s="55" t="s">
        <v>49</v>
      </c>
      <c r="C48" s="305"/>
      <c r="D48" s="305"/>
      <c r="E48" s="58">
        <v>2</v>
      </c>
      <c r="F48" s="141"/>
      <c r="G48" s="141"/>
      <c r="H48" s="123"/>
      <c r="I48" s="123"/>
      <c r="J48" s="123"/>
      <c r="K48" s="328"/>
      <c r="L48" s="331"/>
      <c r="M48" s="101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</row>
    <row r="49" spans="1:49" s="26" customFormat="1" ht="108.75" thickBot="1">
      <c r="A49" s="56">
        <v>15</v>
      </c>
      <c r="B49" s="30" t="s">
        <v>50</v>
      </c>
      <c r="C49" s="85" t="s">
        <v>80</v>
      </c>
      <c r="D49" s="79" t="s">
        <v>102</v>
      </c>
      <c r="E49" s="56">
        <v>5</v>
      </c>
      <c r="F49" s="140" t="s">
        <v>127</v>
      </c>
      <c r="G49" s="140">
        <v>1</v>
      </c>
      <c r="H49" s="122"/>
      <c r="I49" s="122"/>
      <c r="J49" s="122"/>
      <c r="K49" s="236" t="s">
        <v>110</v>
      </c>
      <c r="L49" s="99"/>
      <c r="M49" s="99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</row>
    <row r="50" spans="1:49" s="26" customFormat="1" ht="24" customHeight="1" thickBot="1">
      <c r="A50" s="263" t="s">
        <v>63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6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</row>
    <row r="51" spans="1:49" s="26" customFormat="1" ht="56.25">
      <c r="A51" s="62">
        <v>16</v>
      </c>
      <c r="B51" s="31" t="s">
        <v>59</v>
      </c>
      <c r="C51" s="31" t="s">
        <v>81</v>
      </c>
      <c r="D51" s="87" t="s">
        <v>103</v>
      </c>
      <c r="E51" s="62">
        <v>4</v>
      </c>
      <c r="F51" s="62" t="s">
        <v>131</v>
      </c>
      <c r="G51" s="86">
        <v>1</v>
      </c>
      <c r="H51" s="126"/>
      <c r="I51" s="126"/>
      <c r="J51" s="126"/>
      <c r="K51" s="100" t="s">
        <v>110</v>
      </c>
      <c r="L51" s="100"/>
      <c r="M51" s="100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</row>
    <row r="52" spans="1:49" s="26" customFormat="1" ht="90">
      <c r="A52" s="52">
        <v>17</v>
      </c>
      <c r="B52" s="35" t="s">
        <v>60</v>
      </c>
      <c r="C52" s="35" t="s">
        <v>82</v>
      </c>
      <c r="D52" s="88" t="s">
        <v>104</v>
      </c>
      <c r="E52" s="52">
        <v>6</v>
      </c>
      <c r="F52" s="52" t="s">
        <v>121</v>
      </c>
      <c r="G52" s="71">
        <v>12</v>
      </c>
      <c r="H52" s="185" t="s">
        <v>165</v>
      </c>
      <c r="I52" s="186" t="s">
        <v>166</v>
      </c>
      <c r="J52" s="185" t="s">
        <v>167</v>
      </c>
      <c r="K52" s="202" t="s">
        <v>2</v>
      </c>
      <c r="L52" s="202">
        <v>1.5</v>
      </c>
      <c r="M52" s="239" t="s">
        <v>192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</row>
    <row r="53" spans="1:49" s="26" customFormat="1" ht="126">
      <c r="A53" s="52">
        <v>18</v>
      </c>
      <c r="B53" s="35" t="s">
        <v>61</v>
      </c>
      <c r="C53" s="80" t="s">
        <v>83</v>
      </c>
      <c r="D53" s="88" t="s">
        <v>105</v>
      </c>
      <c r="E53" s="52">
        <v>1</v>
      </c>
      <c r="F53" s="52" t="s">
        <v>121</v>
      </c>
      <c r="G53" s="71" t="s">
        <v>112</v>
      </c>
      <c r="H53" s="127" t="s">
        <v>168</v>
      </c>
      <c r="I53" s="127" t="s">
        <v>169</v>
      </c>
      <c r="J53" s="185" t="s">
        <v>170</v>
      </c>
      <c r="K53" s="202" t="s">
        <v>2</v>
      </c>
      <c r="L53" s="202">
        <v>0.25</v>
      </c>
      <c r="M53" s="239" t="s">
        <v>192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</row>
    <row r="54" spans="1:49" s="26" customFormat="1" ht="108">
      <c r="A54" s="52">
        <v>19</v>
      </c>
      <c r="B54" s="35" t="s">
        <v>62</v>
      </c>
      <c r="C54" s="35" t="s">
        <v>84</v>
      </c>
      <c r="D54" s="88" t="s">
        <v>106</v>
      </c>
      <c r="E54" s="52">
        <v>2</v>
      </c>
      <c r="F54" s="52" t="s">
        <v>121</v>
      </c>
      <c r="G54" s="71" t="s">
        <v>112</v>
      </c>
      <c r="H54" s="127" t="s">
        <v>171</v>
      </c>
      <c r="I54" s="127">
        <v>2017</v>
      </c>
      <c r="J54" s="127" t="s">
        <v>172</v>
      </c>
      <c r="K54" s="202" t="s">
        <v>2</v>
      </c>
      <c r="L54" s="202">
        <v>0.5</v>
      </c>
      <c r="M54" s="239" t="s">
        <v>192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</row>
    <row r="55" spans="1:49" s="26" customFormat="1" ht="155.25" customHeight="1" thickBot="1">
      <c r="A55" s="52">
        <v>20</v>
      </c>
      <c r="B55" s="35" t="s">
        <v>4</v>
      </c>
      <c r="C55" s="35" t="s">
        <v>85</v>
      </c>
      <c r="D55" s="89" t="s">
        <v>107</v>
      </c>
      <c r="E55" s="52">
        <v>2</v>
      </c>
      <c r="F55" s="71" t="s">
        <v>127</v>
      </c>
      <c r="G55" s="71">
        <v>1</v>
      </c>
      <c r="H55" s="128"/>
      <c r="I55" s="128"/>
      <c r="J55" s="128"/>
      <c r="K55" s="105" t="s">
        <v>110</v>
      </c>
      <c r="L55" s="105"/>
      <c r="M55" s="10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26" customFormat="1" ht="23.25" customHeight="1" thickBot="1">
      <c r="A56" s="59"/>
      <c r="B56" s="60"/>
      <c r="C56" s="60"/>
      <c r="D56" s="60"/>
      <c r="E56" s="60"/>
      <c r="F56" s="60"/>
      <c r="G56" s="60"/>
      <c r="H56" s="306" t="s">
        <v>113</v>
      </c>
      <c r="I56" s="306"/>
      <c r="J56" s="306"/>
      <c r="K56" s="306"/>
      <c r="L56" s="205">
        <f>L15+L16+L17+L18+L21++L26+L27+L28+L30+L35+L40+L42+L43+L44+L49+L51+L52+L53+L54+L55+L41+L39+L38+L37+L36+L34+L33+L32+L31+L24+L23+L22+L20+L19</f>
        <v>11.25</v>
      </c>
      <c r="M56" s="61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</row>
    <row r="57" spans="1:49" s="26" customFormat="1" ht="23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38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</row>
    <row r="58" spans="1:49" s="26" customFormat="1" ht="204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38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</row>
    <row r="59" spans="1:49" s="26" customFormat="1" ht="153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38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</row>
    <row r="60" spans="1:49" s="26" customFormat="1" ht="166.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38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</row>
  </sheetData>
  <protectedRanges>
    <protectedRange sqref="D51:F51" name="Actividad 13_4"/>
    <protectedRange sqref="D42:G43" name="Actividad 11_4"/>
    <protectedRange sqref="B39:M39" name="Actividad 10_4"/>
    <protectedRange sqref="B23:M23" name="Actividad 2_4"/>
    <protectedRange sqref="B26:C28" name="Actividad 4_4"/>
    <protectedRange sqref="B32:M32" name="Actividad 6_4"/>
    <protectedRange sqref="B33:M34 B35:J35 L35:M35" name="actividad 7_4"/>
    <protectedRange sqref="B31:M31 B30:J30 L30:M30" name="Actividad 5_4"/>
    <protectedRange sqref="B24:M24" name="Actividad 3_4"/>
    <protectedRange sqref="B15:C22 D22:M22 D21:J21 L21:M21 D19:M20 D18:J18 L18:M18" name="Actividad 1_4"/>
    <protectedRange sqref="M54 I54:L55" name="Actividad 16_2_1"/>
    <protectedRange sqref="K53:M53" name="Actividad 15_2_1"/>
    <protectedRange sqref="K51:L51" name="Actividad 13_2_1"/>
    <protectedRange sqref="I42:M43" name="Actividad 11_2_1"/>
    <protectedRange sqref="H26:L28" name="Actividad 4_2_1"/>
    <protectedRange sqref="H16:L16 I15:L15 I17:L17" name="Actividad 1_2_1"/>
    <protectedRange sqref="K52:M52" name="Actividad 14_2_1"/>
    <protectedRange sqref="K57:M60" name="Actividad 17_2_1"/>
    <protectedRange sqref="N56:O56" name="Actividad 16_3_1"/>
    <protectedRange sqref="N55:O55" name="Actividad 15_3_1"/>
    <protectedRange sqref="N52:O52" name="Actividad 13_3_1"/>
    <protectedRange sqref="N43:O47" name="Actividad 11_3_1"/>
    <protectedRange sqref="N41" name="Actividad 10_3_1"/>
    <protectedRange sqref="N38" name="Actividad 8_3_1"/>
    <protectedRange sqref="N25" name="Actividad 2_3_1"/>
    <protectedRange sqref="M26:M28 N27:N30" name="Actividad 4_3_1"/>
    <protectedRange sqref="N34" name="Actividad 6_3_1"/>
    <protectedRange sqref="N31:N37" name="actividad 7_3_1"/>
    <protectedRange sqref="N31:N33" name="Actividad 5_3_1"/>
    <protectedRange sqref="N26" name="Actividad 3_3_1"/>
    <protectedRange sqref="M16:M17 N18:N24" name="Actividad 1_3_1"/>
    <protectedRange sqref="N40" name="Actividad 9_3_1"/>
    <protectedRange sqref="N48:O50" name="Actividad 12_3_1"/>
    <protectedRange sqref="N54:O54" name="Actividad 14_3_1"/>
    <protectedRange sqref="N58:O60" name="Actividad 17_3_1"/>
    <protectedRange sqref="L8 H2:H8 J2:J8 I2:I7" name="logo_2"/>
    <protectedRange sqref="A10:N10" name="nombre institucion_2"/>
    <protectedRange sqref="K21 K18 K30 K35" name="Actividad 1_4_1"/>
  </protectedRanges>
  <autoFilter ref="A13:M56"/>
  <mergeCells count="54">
    <mergeCell ref="O7:R7"/>
    <mergeCell ref="Q12:R12"/>
    <mergeCell ref="I9:K9"/>
    <mergeCell ref="K33:K34"/>
    <mergeCell ref="K44:K48"/>
    <mergeCell ref="L44:L48"/>
    <mergeCell ref="I18:I20"/>
    <mergeCell ref="I8:K8"/>
    <mergeCell ref="L8:M8"/>
    <mergeCell ref="L9:M9"/>
    <mergeCell ref="A14:M14"/>
    <mergeCell ref="A21:A24"/>
    <mergeCell ref="C18:C20"/>
    <mergeCell ref="D18:D20"/>
    <mergeCell ref="F33:F34"/>
    <mergeCell ref="A8:D8"/>
    <mergeCell ref="C44:C48"/>
    <mergeCell ref="D44:D48"/>
    <mergeCell ref="H56:K56"/>
    <mergeCell ref="D21:D24"/>
    <mergeCell ref="A50:M50"/>
    <mergeCell ref="A40:A41"/>
    <mergeCell ref="A44:A48"/>
    <mergeCell ref="H35:H39"/>
    <mergeCell ref="I35:I39"/>
    <mergeCell ref="A35:A39"/>
    <mergeCell ref="C35:C39"/>
    <mergeCell ref="D35:D39"/>
    <mergeCell ref="B33:B34"/>
    <mergeCell ref="H30:H34"/>
    <mergeCell ref="C40:C41"/>
    <mergeCell ref="E36:E37"/>
    <mergeCell ref="A18:A20"/>
    <mergeCell ref="E9:H9"/>
    <mergeCell ref="A7:M7"/>
    <mergeCell ref="E8:H8"/>
    <mergeCell ref="H12:J12"/>
    <mergeCell ref="A12:G12"/>
    <mergeCell ref="A1:P1"/>
    <mergeCell ref="E33:E34"/>
    <mergeCell ref="A10:N10"/>
    <mergeCell ref="A30:A34"/>
    <mergeCell ref="C30:C34"/>
    <mergeCell ref="D30:D34"/>
    <mergeCell ref="A25:M25"/>
    <mergeCell ref="A29:M29"/>
    <mergeCell ref="I30:I34"/>
    <mergeCell ref="C21:C24"/>
    <mergeCell ref="A2:M2"/>
    <mergeCell ref="A3:M3"/>
    <mergeCell ref="A4:M4"/>
    <mergeCell ref="A5:M5"/>
    <mergeCell ref="K12:M12"/>
    <mergeCell ref="A9:D9"/>
  </mergeCells>
  <conditionalFormatting sqref="K28:L28">
    <cfRule type="expression" dxfId="43" priority="130" stopIfTrue="1">
      <formula>K28="NC"</formula>
    </cfRule>
    <cfRule type="expression" dxfId="42" priority="131" stopIfTrue="1">
      <formula>K28="PE"</formula>
    </cfRule>
    <cfRule type="expression" dxfId="41" priority="132" stopIfTrue="1">
      <formula>K28="PA"</formula>
    </cfRule>
    <cfRule type="expression" dxfId="40" priority="133" stopIfTrue="1">
      <formula>K28="C"</formula>
    </cfRule>
  </conditionalFormatting>
  <conditionalFormatting sqref="K15:L15">
    <cfRule type="expression" dxfId="39" priority="102" stopIfTrue="1">
      <formula>K15:K23="NC"</formula>
    </cfRule>
    <cfRule type="expression" dxfId="38" priority="103" stopIfTrue="1">
      <formula>K15:K23="PE"</formula>
    </cfRule>
    <cfRule type="expression" dxfId="37" priority="104" stopIfTrue="1">
      <formula>K15:K23="PA"</formula>
    </cfRule>
    <cfRule type="expression" dxfId="36" priority="105" stopIfTrue="1">
      <formula>K15:K23="C"</formula>
    </cfRule>
  </conditionalFormatting>
  <conditionalFormatting sqref="K26:L26">
    <cfRule type="expression" dxfId="35" priority="98" stopIfTrue="1">
      <formula>K26="NC"</formula>
    </cfRule>
    <cfRule type="expression" dxfId="34" priority="99" stopIfTrue="1">
      <formula>K26="PE"</formula>
    </cfRule>
    <cfRule type="expression" dxfId="33" priority="100" stopIfTrue="1">
      <formula>K26="PA"</formula>
    </cfRule>
    <cfRule type="expression" dxfId="32" priority="101" stopIfTrue="1">
      <formula>K26="C"</formula>
    </cfRule>
  </conditionalFormatting>
  <conditionalFormatting sqref="K27:L27">
    <cfRule type="expression" dxfId="31" priority="90" stopIfTrue="1">
      <formula>K27="NC"</formula>
    </cfRule>
    <cfRule type="expression" dxfId="30" priority="91" stopIfTrue="1">
      <formula>K27="PE"</formula>
    </cfRule>
    <cfRule type="expression" dxfId="29" priority="92" stopIfTrue="1">
      <formula>K27="PA"</formula>
    </cfRule>
    <cfRule type="expression" dxfId="28" priority="93" stopIfTrue="1">
      <formula>K27="C"</formula>
    </cfRule>
  </conditionalFormatting>
  <conditionalFormatting sqref="H1 H6">
    <cfRule type="containsText" dxfId="27" priority="26" operator="containsText" text="Sin empezar">
      <formula>NOT(ISERROR(SEARCH("Sin empezar",H1)))</formula>
    </cfRule>
    <cfRule type="containsText" dxfId="26" priority="27" stopIfTrue="1" operator="containsText" text="En progreso">
      <formula>NOT(ISERROR(SEARCH("En progreso",H1)))</formula>
    </cfRule>
    <cfRule type="containsText" dxfId="25" priority="28" stopIfTrue="1" operator="containsText" text="Completado">
      <formula>NOT(ISERROR(SEARCH("Completado",H1)))</formula>
    </cfRule>
    <cfRule type="iconSet" priority="29">
      <iconSet iconSet="3Symbols2">
        <cfvo type="percent" val="0"/>
        <cfvo type="percent" val="33"/>
        <cfvo type="percent" val="67"/>
      </iconSet>
    </cfRule>
  </conditionalFormatting>
  <conditionalFormatting sqref="K49 K26:K28 K31:K33 K51:K55 K36:K44 K22:K24 K15:K17 K19:K20">
    <cfRule type="containsText" dxfId="24" priority="25" operator="containsText" text="Cumplido">
      <formula>NOT(ISERROR(SEARCH("Cumplido",K15)))</formula>
    </cfRule>
  </conditionalFormatting>
  <conditionalFormatting sqref="K49 K26:K28 K31:K33 K51:K55 K36:K44 K22:K24 K15:K17 K19:K20">
    <cfRule type="containsText" dxfId="23" priority="21" operator="containsText" text="N/A">
      <formula>NOT(ISERROR(SEARCH("N/A",K15)))</formula>
    </cfRule>
    <cfRule type="containsText" dxfId="22" priority="22" operator="containsText" text="No Cumplido">
      <formula>NOT(ISERROR(SEARCH("No Cumplido",K15)))</formula>
    </cfRule>
    <cfRule type="containsText" dxfId="21" priority="23" operator="containsText" text="Pendiente">
      <formula>NOT(ISERROR(SEARCH("Pendiente",K15)))</formula>
    </cfRule>
    <cfRule type="containsText" dxfId="20" priority="24" operator="containsText" text="Parcial">
      <formula>NOT(ISERROR(SEARCH("Parcial",K15)))</formula>
    </cfRule>
  </conditionalFormatting>
  <conditionalFormatting sqref="K21">
    <cfRule type="containsText" dxfId="19" priority="20" operator="containsText" text="Cumplido">
      <formula>NOT(ISERROR(SEARCH("Cumplido",K21)))</formula>
    </cfRule>
  </conditionalFormatting>
  <conditionalFormatting sqref="K21">
    <cfRule type="containsText" dxfId="18" priority="16" operator="containsText" text="N/A">
      <formula>NOT(ISERROR(SEARCH("N/A",K21)))</formula>
    </cfRule>
    <cfRule type="containsText" dxfId="17" priority="17" operator="containsText" text="No Cumplido">
      <formula>NOT(ISERROR(SEARCH("No Cumplido",K21)))</formula>
    </cfRule>
    <cfRule type="containsText" dxfId="16" priority="18" operator="containsText" text="Pendiente">
      <formula>NOT(ISERROR(SEARCH("Pendiente",K21)))</formula>
    </cfRule>
    <cfRule type="containsText" dxfId="15" priority="19" operator="containsText" text="Parcial">
      <formula>NOT(ISERROR(SEARCH("Parcial",K21)))</formula>
    </cfRule>
  </conditionalFormatting>
  <conditionalFormatting sqref="K35">
    <cfRule type="containsText" dxfId="14" priority="1" operator="containsText" text="N/A">
      <formula>NOT(ISERROR(SEARCH("N/A",K35)))</formula>
    </cfRule>
    <cfRule type="containsText" dxfId="13" priority="2" operator="containsText" text="No Cumplido">
      <formula>NOT(ISERROR(SEARCH("No Cumplido",K35)))</formula>
    </cfRule>
    <cfRule type="containsText" dxfId="12" priority="3" operator="containsText" text="Pendiente">
      <formula>NOT(ISERROR(SEARCH("Pendiente",K35)))</formula>
    </cfRule>
    <cfRule type="containsText" dxfId="11" priority="4" operator="containsText" text="Parcial">
      <formula>NOT(ISERROR(SEARCH("Parcial",K35)))</formula>
    </cfRule>
  </conditionalFormatting>
  <conditionalFormatting sqref="K18">
    <cfRule type="containsText" dxfId="10" priority="15" operator="containsText" text="Cumplido">
      <formula>NOT(ISERROR(SEARCH("Cumplido",K18)))</formula>
    </cfRule>
  </conditionalFormatting>
  <conditionalFormatting sqref="K18">
    <cfRule type="containsText" dxfId="9" priority="11" operator="containsText" text="N/A">
      <formula>NOT(ISERROR(SEARCH("N/A",K18)))</formula>
    </cfRule>
    <cfRule type="containsText" dxfId="8" priority="12" operator="containsText" text="No Cumplido">
      <formula>NOT(ISERROR(SEARCH("No Cumplido",K18)))</formula>
    </cfRule>
    <cfRule type="containsText" dxfId="7" priority="13" operator="containsText" text="Pendiente">
      <formula>NOT(ISERROR(SEARCH("Pendiente",K18)))</formula>
    </cfRule>
    <cfRule type="containsText" dxfId="6" priority="14" operator="containsText" text="Parcial">
      <formula>NOT(ISERROR(SEARCH("Parcial",K18)))</formula>
    </cfRule>
  </conditionalFormatting>
  <conditionalFormatting sqref="K30">
    <cfRule type="containsText" dxfId="5" priority="10" operator="containsText" text="Cumplido">
      <formula>NOT(ISERROR(SEARCH("Cumplido",K30)))</formula>
    </cfRule>
  </conditionalFormatting>
  <conditionalFormatting sqref="K30">
    <cfRule type="containsText" dxfId="4" priority="6" operator="containsText" text="N/A">
      <formula>NOT(ISERROR(SEARCH("N/A",K30)))</formula>
    </cfRule>
    <cfRule type="containsText" dxfId="3" priority="7" operator="containsText" text="No Cumplido">
      <formula>NOT(ISERROR(SEARCH("No Cumplido",K30)))</formula>
    </cfRule>
    <cfRule type="containsText" dxfId="2" priority="8" operator="containsText" text="Pendiente">
      <formula>NOT(ISERROR(SEARCH("Pendiente",K30)))</formula>
    </cfRule>
    <cfRule type="containsText" dxfId="1" priority="9" operator="containsText" text="Parcial">
      <formula>NOT(ISERROR(SEARCH("Parcial",K30)))</formula>
    </cfRule>
  </conditionalFormatting>
  <conditionalFormatting sqref="K35">
    <cfRule type="containsText" dxfId="0" priority="5" operator="containsText" text="Cumplido">
      <formula>NOT(ISERROR(SEARCH("Cumplido",K35)))</formula>
    </cfRule>
  </conditionalFormatting>
  <dataValidations disablePrompts="1" count="47">
    <dataValidation type="list" allowBlank="1" showInputMessage="1" showErrorMessage="1" sqref="N40:N41 N25:N38">
      <formula1>$Q$13:$Q$15</formula1>
    </dataValidation>
    <dataValidation type="custom" allowBlank="1" showInputMessage="1" showErrorMessage="1" error="Estos datos no deben modificarse." sqref="C55 C53">
      <formula1>C53</formula1>
    </dataValidation>
    <dataValidation type="custom" allowBlank="1" showInputMessage="1" showErrorMessage="1" error="Estos datos no deben ser modificados." sqref="C52">
      <formula1>C51</formula1>
    </dataValidation>
    <dataValidation type="custom" showInputMessage="1" showErrorMessage="1" error="Estos datos no deben modificarse." sqref="D51:D54">
      <formula1>D51</formula1>
    </dataValidation>
    <dataValidation type="custom" allowBlank="1" showInputMessage="1" showErrorMessage="1" error="Esta información no puede modificarse.&#10;" sqref="B28 B35 C15 C35:C41 D30:D34 C44:D48">
      <formula1>B15</formula1>
    </dataValidation>
    <dataValidation type="custom" showInputMessage="1" showErrorMessage="1" error="Esta información no puede modificarse.&#10;" sqref="D15:D24">
      <formula1>SUM(D15:D23)</formula1>
    </dataValidation>
    <dataValidation type="custom" allowBlank="1" showInputMessage="1" showErrorMessage="1" sqref="B15:B24">
      <formula1>SUM(B15:B24)</formula1>
    </dataValidation>
    <dataValidation type="custom" allowBlank="1" showInputMessage="1" showErrorMessage="1" error="Esta información no puede modificarse.&#10;" sqref="B26 C26:C28">
      <formula1>SUM(B26:B28)</formula1>
    </dataValidation>
    <dataValidation type="custom" allowBlank="1" showInputMessage="1" showErrorMessage="1" error="Esta información no puede modificarse.&#10;" sqref="B27 C42:C43">
      <formula1>SUM(B27:B28)</formula1>
    </dataValidation>
    <dataValidation type="custom" allowBlank="1" showInputMessage="1" showErrorMessage="1" error="Esta información no puede modificarse.&#10;" sqref="B30:B34">
      <formula1>SUM(B30:B34)</formula1>
    </dataValidation>
    <dataValidation type="custom" allowBlank="1" showInputMessage="1" showErrorMessage="1" error="Esta información no puede modificarse.&#10;" sqref="B36:B49">
      <formula1>SUM(B35:B49)</formula1>
    </dataValidation>
    <dataValidation type="custom" allowBlank="1" showInputMessage="1" showErrorMessage="1" error="Esta información no puede modificarse.&#10;" sqref="B51:B55">
      <formula1>SUM(B51:B55)</formula1>
    </dataValidation>
    <dataValidation type="custom" allowBlank="1" showInputMessage="1" showErrorMessage="1" error="Esta información no puede modificarse.&#10;" sqref="C16:C17 C21:C24">
      <formula1>SUM(C16:C24)</formula1>
    </dataValidation>
    <dataValidation type="custom" allowBlank="1" showInputMessage="1" showErrorMessage="1" sqref="C18:C20 E31 K21 K18 K30 K35">
      <formula1>C18</formula1>
    </dataValidation>
    <dataValidation type="whole" showInputMessage="1" showErrorMessage="1" sqref="E15">
      <formula1>3</formula1>
      <formula2>3</formula2>
    </dataValidation>
    <dataValidation type="whole" showInputMessage="1" showErrorMessage="1" sqref="E16 E30">
      <formula1>7</formula1>
      <formula2>7</formula2>
    </dataValidation>
    <dataValidation type="whole" allowBlank="1" showInputMessage="1" showErrorMessage="1" sqref="E17 E44">
      <formula1>7</formula1>
      <formula2>7</formula2>
    </dataValidation>
    <dataValidation type="whole" allowBlank="1" showInputMessage="1" showErrorMessage="1" sqref="E18 E24 E36:E37 E39 E41:E43 E32">
      <formula1>3</formula1>
      <formula2>3</formula2>
    </dataValidation>
    <dataValidation type="whole" allowBlank="1" showInputMessage="1" showErrorMessage="1" sqref="E19 E53 E47">
      <formula1>1</formula1>
      <formula2>1</formula2>
    </dataValidation>
    <dataValidation type="whole" allowBlank="1" showInputMessage="1" showErrorMessage="1" sqref="E20 E23 E28 E54:E55 E38 E45:E46 E48">
      <formula1>2</formula1>
      <formula2>2</formula2>
    </dataValidation>
    <dataValidation type="whole" allowBlank="1" showInputMessage="1" showErrorMessage="1" sqref="E21">
      <formula1>10</formula1>
      <formula2>10</formula2>
    </dataValidation>
    <dataValidation type="whole" allowBlank="1" showInputMessage="1" showErrorMessage="1" sqref="E22 E27 E49">
      <formula1>5</formula1>
      <formula2>5</formula2>
    </dataValidation>
    <dataValidation type="custom" showInputMessage="1" showErrorMessage="1" error="Esta información no puede modificarse.&#10;" sqref="D26:D28">
      <formula1>SUM(D26:D28)</formula1>
    </dataValidation>
    <dataValidation type="whole" allowBlank="1" showInputMessage="1" showErrorMessage="1" sqref="E26 E35">
      <formula1>8</formula1>
      <formula2>8</formula2>
    </dataValidation>
    <dataValidation type="custom" allowBlank="1" showInputMessage="1" showErrorMessage="1" error="Esta información no puede modificarse.&#10;" sqref="C30:C34">
      <formula1>SUM(C30:C49)</formula1>
    </dataValidation>
    <dataValidation type="custom" allowBlank="1" showInputMessage="1" showErrorMessage="1" error="Esta información no puede modificarse.&#10;" sqref="C49 C51 C54 D55">
      <formula1>SUM(B43,B45,B48,C49)</formula1>
    </dataValidation>
    <dataValidation type="custom" showInputMessage="1" showErrorMessage="1" error="Esta información no puede modificarse.&#10;" sqref="D35:D39">
      <formula1>D35</formula1>
    </dataValidation>
    <dataValidation type="custom" allowBlank="1" showInputMessage="1" showErrorMessage="1" error="Esta información no puede modificarse.&#10;" sqref="D49 D40:D43">
      <formula1>SUM(D43,D42,D41,D40,D49)</formula1>
    </dataValidation>
    <dataValidation type="whole" allowBlank="1" showInputMessage="1" showErrorMessage="1" sqref="E33:E34 E40 E51">
      <formula1>4</formula1>
      <formula2>4</formula2>
    </dataValidation>
    <dataValidation type="whole" allowBlank="1" showInputMessage="1" showErrorMessage="1" sqref="E52">
      <formula1>6</formula1>
      <formula2>6</formula2>
    </dataValidation>
    <dataValidation type="whole" operator="lessThanOrEqual" allowBlank="1" showInputMessage="1" showErrorMessage="1" sqref="L24 L15">
      <formula1>1</formula1>
    </dataValidation>
    <dataValidation type="whole" operator="lessThanOrEqual" allowBlank="1" showInputMessage="1" showErrorMessage="1" sqref="L28 L40 L55">
      <formula1>2</formula1>
    </dataValidation>
    <dataValidation type="whole" operator="lessThanOrEqual" allowBlank="1" showInputMessage="1" showErrorMessage="1" sqref="L18 L43">
      <formula1>3</formula1>
    </dataValidation>
    <dataValidation type="whole" operator="lessThanOrEqual" allowBlank="1" showInputMessage="1" showErrorMessage="1" sqref="L51">
      <formula1>4</formula1>
    </dataValidation>
    <dataValidation type="whole" operator="lessThanOrEqual" allowBlank="1" showInputMessage="1" showErrorMessage="1" sqref="L27 L49">
      <formula1>5</formula1>
    </dataValidation>
    <dataValidation type="decimal" operator="lessThanOrEqual" allowBlank="1" showInputMessage="1" showErrorMessage="1" sqref="L54">
      <formula1>0.5</formula1>
    </dataValidation>
    <dataValidation type="whole" operator="lessThanOrEqual" allowBlank="1" showInputMessage="1" showErrorMessage="1" sqref="L30:L34 L44:L48 L17">
      <formula1>7</formula1>
    </dataValidation>
    <dataValidation type="whole" operator="lessThanOrEqual" allowBlank="1" showInputMessage="1" showErrorMessage="1" sqref="L35:L39">
      <formula1>8</formula1>
    </dataValidation>
    <dataValidation type="whole" operator="lessThanOrEqual" allowBlank="1" showInputMessage="1" showErrorMessage="1" sqref="L26 L21">
      <formula1>10</formula1>
    </dataValidation>
    <dataValidation type="list" allowBlank="1" showInputMessage="1" showErrorMessage="1" sqref="K51:K55 K26:K28 K19:K20 K22:K24 K15:K17 K31:K34 K36:K49">
      <formula1>$P$8:$P$12</formula1>
    </dataValidation>
    <dataValidation type="decimal" operator="lessThanOrEqual" allowBlank="1" showInputMessage="1" showErrorMessage="1" sqref="L16">
      <formula1>1.75</formula1>
    </dataValidation>
    <dataValidation type="decimal" operator="lessThanOrEqual" allowBlank="1" showInputMessage="1" showErrorMessage="1" sqref="L19 L53">
      <formula1>0.25</formula1>
    </dataValidation>
    <dataValidation type="decimal" operator="lessThanOrEqual" allowBlank="1" showInputMessage="1" showErrorMessage="1" sqref="L20 L23">
      <formula1>0.5</formula1>
    </dataValidation>
    <dataValidation type="decimal" operator="lessThanOrEqual" allowBlank="1" showInputMessage="1" showErrorMessage="1" sqref="L22">
      <formula1>1.25</formula1>
    </dataValidation>
    <dataValidation type="decimal" operator="lessThanOrEqual" allowBlank="1" showInputMessage="1" showErrorMessage="1" sqref="L41">
      <formula1>0.75</formula1>
    </dataValidation>
    <dataValidation type="whole" operator="lessThanOrEqual" allowBlank="1" showInputMessage="1" showErrorMessage="1" sqref="L42">
      <formula1>0</formula1>
    </dataValidation>
    <dataValidation type="decimal" operator="lessThanOrEqual" allowBlank="1" showInputMessage="1" showErrorMessage="1" sqref="L52">
      <formula1>1.5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rowBreaks count="1" manualBreakCount="1">
    <brk id="51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K49 K26:K28 K51:K55 K19:K20 K31:K33 K22:K24 K15:K17 K36:K44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K15"/>
  <sheetViews>
    <sheetView workbookViewId="0">
      <selection activeCell="G20" sqref="G20"/>
    </sheetView>
  </sheetViews>
  <sheetFormatPr baseColWidth="10" defaultRowHeight="15"/>
  <cols>
    <col min="1" max="1" width="5.85546875" customWidth="1"/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2:11" ht="21">
      <c r="B2" s="368" t="s">
        <v>173</v>
      </c>
      <c r="C2" s="368"/>
      <c r="D2" s="368"/>
      <c r="E2" s="368"/>
      <c r="F2" s="368"/>
      <c r="G2" s="368"/>
      <c r="H2" s="368"/>
      <c r="I2" s="368"/>
      <c r="J2" s="368"/>
      <c r="K2" s="368"/>
    </row>
    <row r="3" spans="2:11" ht="15.75" thickBot="1"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2:11" ht="15" customHeight="1">
      <c r="B4" s="369" t="s">
        <v>174</v>
      </c>
      <c r="C4" s="371" t="s">
        <v>175</v>
      </c>
      <c r="D4" s="372"/>
      <c r="E4" s="373" t="s">
        <v>176</v>
      </c>
      <c r="F4" s="373"/>
      <c r="G4" s="373"/>
      <c r="H4" s="373"/>
      <c r="I4" s="372"/>
      <c r="J4" s="374"/>
      <c r="K4" s="376" t="s">
        <v>177</v>
      </c>
    </row>
    <row r="5" spans="2:11" ht="26.25" thickBot="1">
      <c r="B5" s="370"/>
      <c r="C5" s="378" t="s">
        <v>178</v>
      </c>
      <c r="D5" s="379"/>
      <c r="E5" s="210" t="s">
        <v>179</v>
      </c>
      <c r="F5" s="211" t="s">
        <v>180</v>
      </c>
      <c r="G5" s="212" t="s">
        <v>181</v>
      </c>
      <c r="H5" s="213" t="s">
        <v>182</v>
      </c>
      <c r="I5" s="214" t="s">
        <v>112</v>
      </c>
      <c r="J5" s="375"/>
      <c r="K5" s="377"/>
    </row>
    <row r="6" spans="2:11">
      <c r="B6" s="215">
        <v>1</v>
      </c>
      <c r="C6" s="380" t="s">
        <v>183</v>
      </c>
      <c r="D6" s="381"/>
      <c r="E6" s="216">
        <f>COUNTIF('Evaluación PT 2018'!K15:K24,"Cumplido ")</f>
        <v>0</v>
      </c>
      <c r="F6" s="217">
        <f>+COUNTIF('Evaluación PT 2018'!K15:K24,"Parcial")</f>
        <v>7</v>
      </c>
      <c r="G6" s="217">
        <f>+COUNTIF('Evaluación PT 2018'!K15:K24,"Pendiente")</f>
        <v>1</v>
      </c>
      <c r="H6" s="218">
        <f>+COUNTIF('Evaluación PT 2018'!K15:K24,"No cumplido")</f>
        <v>0</v>
      </c>
      <c r="I6" s="217">
        <f>+COUNTIF('Evaluación PT 2018'!K15:K24,"N/A")</f>
        <v>0</v>
      </c>
      <c r="J6" s="375"/>
      <c r="K6" s="364">
        <f>'Evaluación PT 2018'!L56</f>
        <v>11.25</v>
      </c>
    </row>
    <row r="7" spans="2:11">
      <c r="B7" s="219">
        <v>2</v>
      </c>
      <c r="C7" s="356" t="s">
        <v>184</v>
      </c>
      <c r="D7" s="357"/>
      <c r="E7" s="216">
        <f>COUNTIF('Evaluación PT 2018'!K26:K28,"Cumplido ")</f>
        <v>0</v>
      </c>
      <c r="F7" s="217">
        <f>+COUNTIF('Evaluación PT 2018'!K26:K28,"Parcial")</f>
        <v>0</v>
      </c>
      <c r="G7" s="217">
        <f>+COUNTIF('Evaluación PT 2018'!K26:K28,"Pendiente")</f>
        <v>3</v>
      </c>
      <c r="H7" s="220">
        <f>+COUNTIF('Evaluación PT 2018'!K26:K28,"No cumplido")</f>
        <v>0</v>
      </c>
      <c r="I7" s="221">
        <f>+COUNTIF('Evaluación PT 2018'!K26:K28,"N/A")</f>
        <v>0</v>
      </c>
      <c r="J7" s="375"/>
      <c r="K7" s="382"/>
    </row>
    <row r="8" spans="2:11" ht="15" customHeight="1">
      <c r="B8" s="219">
        <v>3</v>
      </c>
      <c r="C8" s="356" t="s">
        <v>185</v>
      </c>
      <c r="D8" s="357"/>
      <c r="E8" s="216">
        <f>COUNTIF('Evaluación PT 2018'!K30:K49,"Cumplido ")</f>
        <v>0</v>
      </c>
      <c r="F8" s="217">
        <f>+COUNTIF('Evaluación PT 2018'!K30:K49,"Parcial")</f>
        <v>2</v>
      </c>
      <c r="G8" s="217">
        <f>+COUNTIF('Evaluación PT 2018'!K30:K49,"Pendiente")</f>
        <v>8</v>
      </c>
      <c r="H8" s="220">
        <f>+COUNTIF('Evaluación PT 2018'!K30:K49,"No cumplido")</f>
        <v>1</v>
      </c>
      <c r="I8" s="221">
        <f>+COUNTIF('Evaluación PT 2018'!K30:K49,"N/A")</f>
        <v>2</v>
      </c>
      <c r="J8" s="375"/>
      <c r="K8" s="358" t="s">
        <v>186</v>
      </c>
    </row>
    <row r="9" spans="2:11">
      <c r="B9" s="219">
        <v>4</v>
      </c>
      <c r="C9" s="356" t="s">
        <v>187</v>
      </c>
      <c r="D9" s="357"/>
      <c r="E9" s="216">
        <f>COUNTIF('Evaluación PT 2018'!K51:K55,"Cumplido ")</f>
        <v>0</v>
      </c>
      <c r="F9" s="217">
        <f>+COUNTIF('Evaluación PT 2018'!K51:K55,"Parcial")</f>
        <v>3</v>
      </c>
      <c r="G9" s="217">
        <f>+COUNTIF('Evaluación PT 2018'!K51:K55,"Pendiente")</f>
        <v>2</v>
      </c>
      <c r="H9" s="220">
        <f>+COUNTIF('Evaluación PT 2018'!K51:K55,"No cumplido")</f>
        <v>0</v>
      </c>
      <c r="I9" s="221">
        <f>+COUNTIF('Evaluación PT 2018'!K51:K55,"N/A")</f>
        <v>0</v>
      </c>
      <c r="J9" s="375"/>
      <c r="K9" s="359"/>
    </row>
    <row r="10" spans="2:11">
      <c r="B10" s="360" t="s">
        <v>188</v>
      </c>
      <c r="C10" s="361"/>
      <c r="D10" s="362"/>
      <c r="E10" s="222">
        <f>SUM(E6:E9)</f>
        <v>0</v>
      </c>
      <c r="F10" s="222">
        <f t="shared" ref="F10:I10" si="0">SUM(F6:F9)</f>
        <v>12</v>
      </c>
      <c r="G10" s="222">
        <f t="shared" si="0"/>
        <v>14</v>
      </c>
      <c r="H10" s="222">
        <f t="shared" si="0"/>
        <v>1</v>
      </c>
      <c r="I10" s="222">
        <f t="shared" si="0"/>
        <v>2</v>
      </c>
      <c r="J10" s="223">
        <f>SUM(E10:I10)</f>
        <v>29</v>
      </c>
      <c r="K10" s="363">
        <v>0</v>
      </c>
    </row>
    <row r="11" spans="2:11">
      <c r="B11" s="365" t="s">
        <v>189</v>
      </c>
      <c r="C11" s="366"/>
      <c r="D11" s="367"/>
      <c r="E11" s="224">
        <f>+E10/J10</f>
        <v>0</v>
      </c>
      <c r="F11" s="225">
        <f>+F10/J10</f>
        <v>0.41379310344827586</v>
      </c>
      <c r="G11" s="225">
        <f>+G10/J10</f>
        <v>0.48275862068965519</v>
      </c>
      <c r="H11" s="226">
        <f>+H10/J10</f>
        <v>3.4482758620689655E-2</v>
      </c>
      <c r="I11" s="227">
        <f>+I10/J10</f>
        <v>6.8965517241379309E-2</v>
      </c>
      <c r="J11" s="228">
        <f>SUM(E11:I11)</f>
        <v>1</v>
      </c>
      <c r="K11" s="364"/>
    </row>
    <row r="12" spans="2:11" ht="15.75" thickBot="1">
      <c r="B12" s="350" t="s">
        <v>190</v>
      </c>
      <c r="C12" s="351"/>
      <c r="D12" s="352"/>
      <c r="E12" s="353"/>
      <c r="F12" s="353"/>
      <c r="G12" s="353"/>
      <c r="H12" s="353"/>
      <c r="I12" s="353"/>
      <c r="J12" s="353"/>
      <c r="K12" s="229">
        <f>K6-K10</f>
        <v>11.25</v>
      </c>
    </row>
    <row r="13" spans="2:11">
      <c r="B13" s="354" t="s">
        <v>191</v>
      </c>
      <c r="C13" s="354"/>
      <c r="D13" s="354"/>
      <c r="E13" s="354"/>
      <c r="F13" s="354"/>
      <c r="G13" s="354"/>
      <c r="H13" s="354"/>
      <c r="I13" s="354"/>
      <c r="J13" s="354"/>
      <c r="K13" s="354"/>
    </row>
    <row r="15" spans="2:11">
      <c r="B15" s="355"/>
      <c r="C15" s="355"/>
      <c r="D15" s="355"/>
      <c r="E15" s="355"/>
      <c r="F15" s="355"/>
      <c r="G15" s="355"/>
      <c r="H15" s="355"/>
      <c r="I15" s="355"/>
      <c r="J15" s="355"/>
      <c r="K15" s="355"/>
    </row>
  </sheetData>
  <mergeCells count="20"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90" t="s">
        <v>109</v>
      </c>
    </row>
    <row r="3" spans="2:2" ht="18.75">
      <c r="B3" s="90" t="s">
        <v>2</v>
      </c>
    </row>
    <row r="4" spans="2:2" ht="18.75">
      <c r="B4" s="90" t="s">
        <v>110</v>
      </c>
    </row>
    <row r="5" spans="2:2" ht="18.75">
      <c r="B5" s="90" t="s">
        <v>111</v>
      </c>
    </row>
    <row r="6" spans="2:2" ht="18.75">
      <c r="B6" s="9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ingrid.lugo</cp:lastModifiedBy>
  <cp:lastPrinted>2018-06-15T15:35:48Z</cp:lastPrinted>
  <dcterms:created xsi:type="dcterms:W3CDTF">2014-10-03T18:34:35Z</dcterms:created>
  <dcterms:modified xsi:type="dcterms:W3CDTF">2018-06-15T15:36:07Z</dcterms:modified>
</cp:coreProperties>
</file>