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730" windowHeight="11160"/>
  </bookViews>
  <sheets>
    <sheet name="P2 Presupuesto Aprobado-Ejec " sheetId="2" r:id="rId1"/>
    <sheet name="P3 Ejecucion " sheetId="3" state="hidden" r:id="rId2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3" i="2"/>
  <c r="P12"/>
  <c r="P17"/>
  <c r="E14"/>
  <c r="D15"/>
  <c r="D14"/>
  <c r="C64"/>
  <c r="C54"/>
  <c r="C47"/>
  <c r="C17"/>
  <c r="C13"/>
  <c r="B17"/>
  <c r="B13"/>
  <c r="O69"/>
  <c r="O54"/>
  <c r="N54"/>
  <c r="O38"/>
  <c r="O28"/>
  <c r="O18"/>
  <c r="N69"/>
  <c r="N64"/>
  <c r="N38"/>
  <c r="N28"/>
  <c r="N18"/>
  <c r="M28"/>
  <c r="M18"/>
  <c r="M38"/>
  <c r="M54"/>
  <c r="L54"/>
  <c r="M64"/>
  <c r="M69"/>
  <c r="L69"/>
  <c r="P19"/>
  <c r="L64"/>
  <c r="K64"/>
  <c r="J64"/>
  <c r="K54"/>
  <c r="J54"/>
  <c r="L38"/>
  <c r="K38"/>
  <c r="L28"/>
  <c r="L18"/>
  <c r="K69"/>
  <c r="K28"/>
  <c r="K18"/>
  <c r="I54"/>
  <c r="H54"/>
  <c r="J28"/>
  <c r="J18"/>
  <c r="I64"/>
  <c r="H64"/>
  <c r="G64"/>
  <c r="J38"/>
  <c r="J69"/>
  <c r="J12" l="1"/>
  <c r="J86" s="1"/>
  <c r="I38"/>
  <c r="I18"/>
  <c r="I69"/>
  <c r="I28"/>
  <c r="P16"/>
  <c r="H81"/>
  <c r="H73"/>
  <c r="H69"/>
  <c r="H38"/>
  <c r="H28"/>
  <c r="H18"/>
  <c r="G54"/>
  <c r="G38"/>
  <c r="G69"/>
  <c r="F69"/>
  <c r="G47"/>
  <c r="F47"/>
  <c r="G18"/>
  <c r="G28"/>
  <c r="P15"/>
  <c r="F64"/>
  <c r="F54"/>
  <c r="F28"/>
  <c r="F18"/>
  <c r="F86" s="1"/>
  <c r="F38"/>
  <c r="F78"/>
  <c r="E78"/>
  <c r="E54"/>
  <c r="E38"/>
  <c r="E18"/>
  <c r="E69"/>
  <c r="E64"/>
  <c r="E47"/>
  <c r="E28"/>
  <c r="B12"/>
  <c r="D18"/>
  <c r="D84"/>
  <c r="D81"/>
  <c r="D78"/>
  <c r="D73"/>
  <c r="D69"/>
  <c r="D64"/>
  <c r="D54"/>
  <c r="D47"/>
  <c r="D38"/>
  <c r="D28"/>
  <c r="P45"/>
  <c r="K12"/>
  <c r="P76"/>
  <c r="P75"/>
  <c r="P74"/>
  <c r="P72"/>
  <c r="P71"/>
  <c r="P70"/>
  <c r="P68"/>
  <c r="P67"/>
  <c r="P66"/>
  <c r="P65"/>
  <c r="P63"/>
  <c r="P62"/>
  <c r="P61"/>
  <c r="P60"/>
  <c r="P59"/>
  <c r="P58"/>
  <c r="P57"/>
  <c r="P56"/>
  <c r="P55"/>
  <c r="P53"/>
  <c r="P52"/>
  <c r="P51"/>
  <c r="P50"/>
  <c r="P49"/>
  <c r="P48"/>
  <c r="P46"/>
  <c r="P44"/>
  <c r="P43"/>
  <c r="P42"/>
  <c r="P41"/>
  <c r="P40"/>
  <c r="P37"/>
  <c r="P36"/>
  <c r="P35"/>
  <c r="P34"/>
  <c r="P33"/>
  <c r="P32"/>
  <c r="P31"/>
  <c r="P30"/>
  <c r="P29"/>
  <c r="P27"/>
  <c r="P25"/>
  <c r="P24"/>
  <c r="P23"/>
  <c r="P22"/>
  <c r="P21"/>
  <c r="P20"/>
  <c r="N12"/>
  <c r="L12"/>
  <c r="L86" s="1"/>
  <c r="P64" l="1"/>
  <c r="P54"/>
  <c r="P28"/>
  <c r="P69"/>
  <c r="P38"/>
  <c r="P18"/>
  <c r="H12"/>
  <c r="P39"/>
  <c r="P14"/>
  <c r="I12"/>
  <c r="I86" s="1"/>
  <c r="H86"/>
  <c r="P47"/>
  <c r="P26"/>
  <c r="N86"/>
  <c r="K86"/>
  <c r="C38" l="1"/>
  <c r="C28"/>
  <c r="C12"/>
  <c r="C84"/>
  <c r="C81"/>
  <c r="C78"/>
  <c r="C73"/>
  <c r="C69"/>
  <c r="C18"/>
  <c r="O12"/>
  <c r="O86" s="1"/>
  <c r="M12"/>
  <c r="G12"/>
  <c r="F12"/>
  <c r="E12"/>
  <c r="E86" s="1"/>
  <c r="D12"/>
  <c r="D86" s="1"/>
  <c r="B84"/>
  <c r="B81"/>
  <c r="B78"/>
  <c r="B73"/>
  <c r="B69"/>
  <c r="B64"/>
  <c r="B54"/>
  <c r="B47"/>
  <c r="B38"/>
  <c r="B28"/>
  <c r="B18"/>
  <c r="B86" l="1"/>
  <c r="G86"/>
  <c r="P73"/>
  <c r="C86"/>
  <c r="M86"/>
  <c r="P86" l="1"/>
</calcChain>
</file>

<file path=xl/sharedStrings.xml><?xml version="1.0" encoding="utf-8"?>
<sst xmlns="http://schemas.openxmlformats.org/spreadsheetml/2006/main" count="196" uniqueCount="114">
  <si>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</si>
  <si>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</si>
  <si>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</si>
  <si>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</si>
  <si>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</si>
  <si>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</si>
  <si>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</si>
  <si>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</si>
  <si>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</si>
  <si>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</si>
  <si>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</si>
  <si>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</si>
  <si>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</si>
  <si>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</si>
  <si>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</si>
  <si>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</si>
  <si>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</si>
  <si>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</si>
  <si>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</si>
  <si>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</si>
  <si>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</si>
  <si>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</si>
  <si>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</si>
  <si>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</si>
  <si>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</si>
  <si>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</si>
  <si>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</si>
  <si>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</si>
  <si>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</si>
  <si>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</si>
  <si>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</si>
  <si>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</si>
  <si>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</si>
  <si>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</si>
  <si>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</si>
  <si>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</si>
  <si>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</si>
  <si>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</si>
  <si>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</si>
  <si>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</si>
  <si>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</si>
  <si>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</si>
  <si>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</si>
  <si>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</si>
  <si>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</si>
  <si>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</si>
  <si>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</si>
  <si>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</si>
  <si>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</si>
  <si>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</si>
  <si>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</si>
  <si>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</si>
  <si>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</si>
  <si>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</si>
  <si>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</si>
  <si>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</si>
  <si>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</si>
  <si>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</si>
  <si>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</si>
  <si>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</si>
  <si>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</si>
  <si>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</si>
  <si>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</si>
  <si>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</si>
  <si>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</si>
  <si>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</si>
  <si>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</si>
  <si>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 xml:space="preserve">Nombre de la institución </t>
  </si>
  <si>
    <t>Año {año}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</si>
  <si>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</si>
  <si>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</si>
  <si>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</si>
  <si>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</si>
  <si>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</si>
  <si>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</si>
  <si>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</si>
  <si>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</si>
  <si>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</si>
  <si>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{Ministerio al que está adscrito (si aplica)}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</si>
  <si>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</si>
  <si>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</si>
  <si>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</si>
  <si>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</si>
  <si>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</si>
  <si>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</si>
  <si>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</si>
  <si>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</si>
  <si>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</si>
  <si>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</si>
  <si>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</si>
  <si>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</si>
  <si>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</si>
  <si>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</si>
  <si>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</si>
  <si>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</si>
  <si>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</si>
  <si>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</si>
  <si>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t>2.8.5 - APORTES DE CAPITAL AL SECTOR PUBLICO</t>
  </si>
  <si>
    <t>Presidencia de la República Dominicana</t>
  </si>
  <si>
    <t xml:space="preserve"> Dierección Nacional de Control de Drogas</t>
  </si>
  <si>
    <t xml:space="preserve">Ejecución de Gasto y Aplicaciones Financieras 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</si>
  <si>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</si>
  <si>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</si>
  <si>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</si>
  <si>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2.2.8 - SERVICIOS NO INCLUIDOS EN CONCEPTOS ANTERIORES</t>
  </si>
  <si>
    <t>2.3.5 - CUERO, CAUCHO Y PLÁSTICO</t>
  </si>
  <si>
    <t>2.6.2 - MOBILIARIO Y EQUIPO DE AUDIO, AUDIOVISUAL, RECREATIVO YEDUCACIONAL</t>
  </si>
  <si>
    <t xml:space="preserve">Agos </t>
  </si>
  <si>
    <t>Sept.</t>
  </si>
  <si>
    <t>Oct.</t>
  </si>
  <si>
    <t xml:space="preserve">Nov. </t>
  </si>
  <si>
    <t>Dic.</t>
  </si>
  <si>
    <t>ENC. DEPTO. DE CONTABILIDAD.</t>
  </si>
  <si>
    <t>Año {2023}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</si>
</sst>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.0_);_(* \(#,##0.0\);_(* &quot;-&quot;??_);_(@_)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theme="4" tint="0.79998168889431442"/>
      </patternFill>
    </fill>
  </fills>
  <borders count="1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51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2" fillId="2" borderId="3" xfId="0" applyFont="1" applyFill="1" applyBorder="1" applyAlignment="1">
      <alignment horizontal="left" vertical="center"/>
    </xf>
    <xf numFmtId="164" fontId="3" fillId="2" borderId="2" xfId="0" applyNumberFormat="1" applyFont="1" applyFill="1" applyBorder="1"/>
    <xf numFmtId="0" fontId="2" fillId="2" borderId="2" xfId="0" applyFont="1" applyFill="1" applyBorder="1" applyAlignment="1">
      <alignment vertical="center"/>
    </xf>
    <xf numFmtId="0" fontId="0" fillId="0" borderId="7" xfId="0" applyBorder="1"/>
    <xf numFmtId="0" fontId="0" fillId="0" borderId="10" xfId="0" applyBorder="1"/>
    <xf numFmtId="0" fontId="2" fillId="3" borderId="3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43" fontId="8" fillId="4" borderId="0" xfId="1" applyFont="1" applyFill="1" applyBorder="1"/>
    <xf numFmtId="43" fontId="9" fillId="4" borderId="0" xfId="1" applyFont="1" applyFill="1" applyBorder="1"/>
    <xf numFmtId="0" fontId="0" fillId="0" borderId="0" xfId="0" applyAlignment="1">
      <alignment horizontal="left" vertical="center" wrapText="1" indent="2"/>
    </xf>
    <xf numFmtId="43" fontId="3" fillId="0" borderId="0" xfId="1" applyFont="1"/>
    <xf numFmtId="43" fontId="0" fillId="0" borderId="0" xfId="1" applyFont="1"/>
    <xf numFmtId="43" fontId="3" fillId="0" borderId="1" xfId="1" applyFont="1" applyBorder="1"/>
    <xf numFmtId="0" fontId="3" fillId="5" borderId="2" xfId="0" applyFont="1" applyFill="1" applyBorder="1" applyAlignment="1">
      <alignment vertical="center"/>
    </xf>
    <xf numFmtId="43" fontId="3" fillId="5" borderId="2" xfId="1" applyFont="1" applyFill="1" applyBorder="1"/>
    <xf numFmtId="43" fontId="2" fillId="3" borderId="3" xfId="1" applyFont="1" applyFill="1" applyBorder="1" applyAlignment="1">
      <alignment horizontal="center"/>
    </xf>
    <xf numFmtId="43" fontId="2" fillId="3" borderId="8" xfId="1" applyFont="1" applyFill="1" applyBorder="1" applyAlignment="1">
      <alignment horizontal="center"/>
    </xf>
    <xf numFmtId="43" fontId="0" fillId="0" borderId="7" xfId="1" applyFont="1" applyBorder="1"/>
    <xf numFmtId="0" fontId="3" fillId="0" borderId="0" xfId="0" applyFont="1"/>
    <xf numFmtId="43" fontId="9" fillId="4" borderId="0" xfId="1" applyFont="1" applyFill="1" applyBorder="1" applyAlignment="1">
      <alignment vertical="center"/>
    </xf>
    <xf numFmtId="43" fontId="0" fillId="0" borderId="0" xfId="1" applyFont="1" applyBorder="1"/>
    <xf numFmtId="43" fontId="0" fillId="4" borderId="0" xfId="1" applyFont="1" applyFill="1"/>
    <xf numFmtId="43" fontId="10" fillId="4" borderId="0" xfId="1" applyFont="1" applyFill="1" applyAlignment="1">
      <alignment vertical="center"/>
    </xf>
    <xf numFmtId="43" fontId="0" fillId="4" borderId="0" xfId="1" applyFont="1" applyFill="1" applyBorder="1"/>
    <xf numFmtId="43" fontId="1" fillId="4" borderId="0" xfId="1" applyFill="1"/>
    <xf numFmtId="43" fontId="1" fillId="4" borderId="0" xfId="1" applyFill="1" applyBorder="1"/>
    <xf numFmtId="43" fontId="1" fillId="4" borderId="0" xfId="1" applyFont="1" applyFill="1" applyBorder="1"/>
    <xf numFmtId="0" fontId="3" fillId="0" borderId="12" xfId="0" applyFont="1" applyBorder="1" applyAlignment="1">
      <alignment wrapText="1"/>
    </xf>
    <xf numFmtId="0" fontId="0" fillId="0" borderId="12" xfId="0" applyBorder="1" applyAlignment="1">
      <alignment wrapText="1"/>
    </xf>
    <xf numFmtId="43" fontId="11" fillId="0" borderId="0" xfId="1" applyFont="1" applyAlignment="1"/>
    <xf numFmtId="0" fontId="0" fillId="0" borderId="12" xfId="0" applyBorder="1" applyAlignment="1">
      <alignment vertical="center" wrapText="1"/>
    </xf>
    <xf numFmtId="0" fontId="12" fillId="0" borderId="0" xfId="0" applyFont="1" applyAlignment="1">
      <alignment horizontal="center"/>
    </xf>
    <xf numFmtId="0" fontId="7" fillId="0" borderId="0" xfId="0" applyFont="1" applyBorder="1" applyAlignment="1">
      <alignment horizontal="center" vertical="top" wrapText="1" readingOrder="1"/>
    </xf>
    <xf numFmtId="43" fontId="2" fillId="3" borderId="11" xfId="1" applyFont="1" applyFill="1" applyBorder="1" applyAlignment="1">
      <alignment horizontal="center" vertical="center"/>
    </xf>
    <xf numFmtId="43" fontId="2" fillId="3" borderId="6" xfId="1" applyFont="1" applyFill="1" applyBorder="1" applyAlignment="1">
      <alignment horizontal="center" vertical="center"/>
    </xf>
    <xf numFmtId="43" fontId="2" fillId="3" borderId="9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</cellXfs>
  <cellStyles count="3">
    <cellStyle name="Millares" xfId="1" builtinId="3"/>
    <cellStyle name="Normal" xfId="0" builtinId="0"/>
    <cellStyle name="Normal 4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476250</xdr:colOff>
      <xdr:row>2</xdr:row>
      <xdr:rowOff>323850</xdr:rowOff>
    </xdr:from>
    <xdr:to>
      <xdr:col>8</xdr:col>
      <xdr:colOff>254000</xdr:colOff>
      <xdr:row>6</xdr:row>
      <xdr:rowOff>152400</xdr:rowOff>
    </xdr:to>
    <xdr:pic>
      <xdr:nvPicPr>
        <xdr:cNvPr id="5" name="1 Imagen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20575" y="704850"/>
          <a:ext cx="7874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228600</xdr:colOff>
      <xdr:row>86</xdr:row>
      <xdr:rowOff>19050</xdr:rowOff>
    </xdr:from>
    <xdr:to>
      <xdr:col>7</xdr:col>
      <xdr:colOff>266700</xdr:colOff>
      <xdr:row>93</xdr:row>
      <xdr:rowOff>247650</xdr:rowOff>
    </xdr:to>
    <xdr:pic>
      <xdr:nvPicPr>
        <xdr:cNvPr id="3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943975" y="16811625"/>
          <a:ext cx="3067050" cy="1847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647701</xdr:colOff>
      <xdr:row>2</xdr:row>
      <xdr:rowOff>171450</xdr:rowOff>
    </xdr:from>
    <xdr:to>
      <xdr:col>15</xdr:col>
      <xdr:colOff>628650</xdr:colOff>
      <xdr:row>5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xmlns="" id="{DA90AB8D-F807-40B9-9755-7FF1AF034BC0}"/>
            </a:ext>
          </a:extLst>
        </xdr:cNvPr>
        <xdr:cNvSpPr txBox="1"/>
      </xdr:nvSpPr>
      <xdr:spPr>
        <a:xfrm>
          <a:off x="16192501" y="552450"/>
          <a:ext cx="176212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2</xdr:col>
      <xdr:colOff>19050</xdr:colOff>
      <xdr:row>2</xdr:row>
      <xdr:rowOff>219075</xdr:rowOff>
    </xdr:from>
    <xdr:to>
      <xdr:col>2</xdr:col>
      <xdr:colOff>1657349</xdr:colOff>
      <xdr:row>5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xmlns="" id="{525F934E-34CA-4880-98B4-11CD1A84EB15}"/>
            </a:ext>
          </a:extLst>
        </xdr:cNvPr>
        <xdr:cNvSpPr txBox="1"/>
      </xdr:nvSpPr>
      <xdr:spPr>
        <a:xfrm>
          <a:off x="1543050" y="6000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Q103"/>
  <sheetViews>
    <sheetView showGridLines="0" tabSelected="1" topLeftCell="A79" workbookViewId="0">
      <selection activeCell="E95" sqref="E95"/>
    </sheetView>
  </sheetViews>
  <sheetFormatPr baseColWidth="10" defaultColWidth="11.42578125" defaultRowHeight="15"/>
  <cols>
    <col min="1" max="1" width="81.28515625" customWidth="1"/>
    <col min="2" max="2" width="17.5703125" customWidth="1"/>
    <col min="3" max="3" width="16.7109375" style="16" customWidth="1"/>
    <col min="4" max="15" width="15.140625" style="16" bestFit="1" customWidth="1"/>
    <col min="16" max="16" width="16.85546875" style="16" bestFit="1" customWidth="1"/>
  </cols>
  <sheetData>
    <row r="3" spans="1:17" ht="28.5" customHeight="1">
      <c r="A3" s="41" t="s">
        <v>98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</row>
    <row r="4" spans="1:17" ht="21" customHeight="1">
      <c r="A4" s="43" t="s">
        <v>99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</row>
    <row r="5" spans="1:17" ht="15.75">
      <c r="A5" s="48" t="s">
        <v>113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</row>
    <row r="6" spans="1:17" ht="15.75" customHeight="1">
      <c r="A6" s="50" t="s">
        <v>100</v>
      </c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</row>
    <row r="7" spans="1:17" ht="15.75" customHeight="1">
      <c r="A7" s="37" t="s">
        <v>79</v>
      </c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</row>
    <row r="9" spans="1:17" ht="25.5" customHeight="1">
      <c r="A9" s="45" t="s">
        <v>66</v>
      </c>
      <c r="B9" s="46" t="s">
        <v>96</v>
      </c>
      <c r="C9" s="46" t="s">
        <v>95</v>
      </c>
      <c r="D9" s="38" t="s">
        <v>93</v>
      </c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40"/>
    </row>
    <row r="10" spans="1:17">
      <c r="A10" s="45"/>
      <c r="B10" s="47"/>
      <c r="C10" s="47"/>
      <c r="D10" s="20" t="s">
        <v>81</v>
      </c>
      <c r="E10" s="20" t="s">
        <v>82</v>
      </c>
      <c r="F10" s="20" t="s">
        <v>83</v>
      </c>
      <c r="G10" s="20" t="s">
        <v>84</v>
      </c>
      <c r="H10" s="21" t="s">
        <v>85</v>
      </c>
      <c r="I10" s="20" t="s">
        <v>86</v>
      </c>
      <c r="J10" s="21" t="s">
        <v>87</v>
      </c>
      <c r="K10" s="20" t="s">
        <v>107</v>
      </c>
      <c r="L10" s="20" t="s">
        <v>108</v>
      </c>
      <c r="M10" s="20" t="s">
        <v>109</v>
      </c>
      <c r="N10" s="20" t="s">
        <v>110</v>
      </c>
      <c r="O10" s="21" t="s">
        <v>111</v>
      </c>
      <c r="P10" s="20" t="s">
        <v>80</v>
      </c>
    </row>
    <row r="11" spans="1:17">
      <c r="A11" s="1" t="s">
        <v>0</v>
      </c>
      <c r="B11" s="2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</row>
    <row r="12" spans="1:17">
      <c r="A12" s="3" t="s">
        <v>1</v>
      </c>
      <c r="B12" s="15">
        <f>+B13+B14+B15+B16+B17</f>
        <v>1479483643.6899998</v>
      </c>
      <c r="C12" s="15">
        <f t="shared" ref="C12:O12" si="0">+C13+C14+C15+C16+C17</f>
        <v>1479483643.6899998</v>
      </c>
      <c r="D12" s="15">
        <f t="shared" si="0"/>
        <v>110198753.47</v>
      </c>
      <c r="E12" s="15">
        <f t="shared" si="0"/>
        <v>111575853.14</v>
      </c>
      <c r="F12" s="15">
        <f t="shared" si="0"/>
        <v>111602392.42999999</v>
      </c>
      <c r="G12" s="15">
        <f t="shared" si="0"/>
        <v>0</v>
      </c>
      <c r="H12" s="24">
        <f>+H13+H14+H15+H16+H17</f>
        <v>0</v>
      </c>
      <c r="I12" s="24">
        <f>+I13+I14+I15+I16+I17</f>
        <v>0</v>
      </c>
      <c r="J12" s="24">
        <f>+J13+J14+J15+J17</f>
        <v>0</v>
      </c>
      <c r="K12" s="24">
        <f>+K13+K14+K15+K16+K17</f>
        <v>0</v>
      </c>
      <c r="L12" s="24">
        <f>+L13+L14+L15+L16+L17</f>
        <v>0</v>
      </c>
      <c r="M12" s="15">
        <f t="shared" si="0"/>
        <v>0</v>
      </c>
      <c r="N12" s="24">
        <f>+N13+N14+N15+N16+N17</f>
        <v>0</v>
      </c>
      <c r="O12" s="15">
        <f t="shared" si="0"/>
        <v>0</v>
      </c>
      <c r="P12" s="15">
        <f>+O12+N12+M12+L12+K12+J12+I12+H12+G12+F12+E12+D12</f>
        <v>333376999.03999996</v>
      </c>
    </row>
    <row r="13" spans="1:17">
      <c r="A13" s="4" t="s">
        <v>2</v>
      </c>
      <c r="B13" s="12">
        <f>1074688972+189600000+105357414.33</f>
        <v>1369646386.3299999</v>
      </c>
      <c r="C13" s="12">
        <f>1074688972+189600000+105357414.33</f>
        <v>1369646386.3299999</v>
      </c>
      <c r="D13" s="16">
        <v>95817403.049999997</v>
      </c>
      <c r="E13" s="16">
        <v>96599465.060000002</v>
      </c>
      <c r="F13" s="16">
        <v>96806738.629999995</v>
      </c>
      <c r="H13" s="12"/>
      <c r="I13" s="12"/>
      <c r="J13" s="12"/>
      <c r="K13" s="26"/>
      <c r="L13" s="26"/>
      <c r="N13" s="26"/>
      <c r="P13" s="16">
        <f>+O13+N13+M13+L13+K13+I13+H13+G13+F13+D13+E13+J13</f>
        <v>289223606.74000001</v>
      </c>
    </row>
    <row r="14" spans="1:17">
      <c r="A14" s="4" t="s">
        <v>3</v>
      </c>
      <c r="B14" s="12">
        <v>83283000</v>
      </c>
      <c r="C14" s="12">
        <v>83283000</v>
      </c>
      <c r="D14" s="16">
        <f>3001835+350000+66500+7970770+720000</f>
        <v>12109105</v>
      </c>
      <c r="E14" s="22">
        <f>3249064+510000+66500+8018770+720000</f>
        <v>12564334</v>
      </c>
      <c r="F14" s="16">
        <v>12482280</v>
      </c>
      <c r="H14" s="12"/>
      <c r="I14" s="12"/>
      <c r="J14" s="12"/>
      <c r="K14" s="29"/>
      <c r="L14" s="26"/>
      <c r="N14" s="26"/>
      <c r="P14" s="16">
        <f t="shared" ref="P14:P76" si="1">+O14+N14+M14+L14+K14+I14+H14+G14+F14+D14+E14+J14</f>
        <v>37155719</v>
      </c>
    </row>
    <row r="15" spans="1:17">
      <c r="A15" s="4" t="s">
        <v>4</v>
      </c>
      <c r="B15" s="12">
        <v>0</v>
      </c>
      <c r="C15" s="12">
        <v>0</v>
      </c>
      <c r="D15" s="16">
        <f>119861.25+33078.58</f>
        <v>152939.83000000002</v>
      </c>
      <c r="E15" s="16">
        <v>202671.56</v>
      </c>
      <c r="F15" s="16">
        <v>106384.78</v>
      </c>
      <c r="H15" s="12"/>
      <c r="I15" s="12"/>
      <c r="J15" s="12"/>
      <c r="K15" s="30"/>
      <c r="L15" s="26"/>
      <c r="N15" s="26"/>
      <c r="P15" s="16">
        <f>+O15+N15+M15+L15+K15+I15+H15+G15+F15+D15+E15+J15</f>
        <v>461996.17000000004</v>
      </c>
      <c r="Q15" s="9"/>
    </row>
    <row r="16" spans="1:17">
      <c r="A16" s="4" t="s">
        <v>5</v>
      </c>
      <c r="B16" s="12">
        <v>0</v>
      </c>
      <c r="C16" s="12">
        <v>0</v>
      </c>
      <c r="D16" s="16">
        <v>0</v>
      </c>
      <c r="E16" s="16">
        <v>0</v>
      </c>
      <c r="F16" s="16">
        <v>0</v>
      </c>
      <c r="H16" s="12"/>
      <c r="I16" s="12"/>
      <c r="J16" s="12"/>
      <c r="K16" s="26"/>
      <c r="L16" s="26"/>
      <c r="N16" s="26"/>
      <c r="P16" s="16">
        <f t="shared" si="1"/>
        <v>0</v>
      </c>
    </row>
    <row r="17" spans="1:16">
      <c r="A17" s="4" t="s">
        <v>6</v>
      </c>
      <c r="B17" s="12">
        <f>22718687.16+3835570.2</f>
        <v>26554257.359999999</v>
      </c>
      <c r="C17" s="12">
        <f>22718687.16+3835570.2</f>
        <v>26554257.359999999</v>
      </c>
      <c r="D17" s="16">
        <v>2119305.59</v>
      </c>
      <c r="E17" s="16">
        <v>2209382.52</v>
      </c>
      <c r="F17" s="16">
        <v>2206989.02</v>
      </c>
      <c r="H17" s="12"/>
      <c r="I17" s="12"/>
      <c r="J17" s="12"/>
      <c r="K17" s="29"/>
      <c r="L17" s="26"/>
      <c r="N17" s="26"/>
      <c r="P17" s="16">
        <f>+O17+N17+M17+L17+K17+I17+H17+G17+F17+D17+E17+J17</f>
        <v>6535677.129999999</v>
      </c>
    </row>
    <row r="18" spans="1:16">
      <c r="A18" s="3" t="s">
        <v>7</v>
      </c>
      <c r="B18" s="15">
        <f>+B19+B20+B21+B22+B23+B24+B25+B26+B27</f>
        <v>200771140.31</v>
      </c>
      <c r="C18" s="15">
        <f t="shared" ref="C18" si="2">+C19+C20+C21+C22+C23+C24+C25+C26+C27</f>
        <v>200771140.31</v>
      </c>
      <c r="D18" s="15">
        <f t="shared" ref="D18:L18" si="3">+D19+D20+D21+D22+D23+D24+D25+D26+D27</f>
        <v>11025109.879999999</v>
      </c>
      <c r="E18" s="15">
        <f t="shared" si="3"/>
        <v>12490725.609999999</v>
      </c>
      <c r="F18" s="15">
        <f t="shared" si="3"/>
        <v>122296591.92</v>
      </c>
      <c r="G18" s="15">
        <f t="shared" si="3"/>
        <v>0</v>
      </c>
      <c r="H18" s="15">
        <f t="shared" si="3"/>
        <v>0</v>
      </c>
      <c r="I18" s="15">
        <f t="shared" si="3"/>
        <v>0</v>
      </c>
      <c r="J18" s="15">
        <f t="shared" si="3"/>
        <v>0</v>
      </c>
      <c r="K18" s="15">
        <f t="shared" si="3"/>
        <v>0</v>
      </c>
      <c r="L18" s="15">
        <f t="shared" si="3"/>
        <v>0</v>
      </c>
      <c r="M18" s="15">
        <f>+M19+M20+M21+M22+M23+M24+M25+M26+M27</f>
        <v>0</v>
      </c>
      <c r="N18" s="15">
        <f>+N19+N20+N21+N22+N23+N24+N25+N26+N27</f>
        <v>0</v>
      </c>
      <c r="O18" s="15">
        <f>+O19+O20+O21+O22+O23+O24+O25+O26+O27</f>
        <v>0</v>
      </c>
      <c r="P18" s="15">
        <f>+O18+N18+M18+L18+K18+J18+I18+H18+G18+F18+E18+D18</f>
        <v>145812427.41</v>
      </c>
    </row>
    <row r="19" spans="1:16">
      <c r="A19" s="4" t="s">
        <v>8</v>
      </c>
      <c r="B19" s="12">
        <v>58427081</v>
      </c>
      <c r="C19" s="12">
        <v>58427081</v>
      </c>
      <c r="D19" s="16">
        <v>4893367.68</v>
      </c>
      <c r="E19" s="16">
        <v>4553892.93</v>
      </c>
      <c r="F19" s="16">
        <v>4747549.72</v>
      </c>
      <c r="H19" s="12"/>
      <c r="I19" s="12"/>
      <c r="J19" s="12"/>
      <c r="K19" s="29"/>
      <c r="L19" s="26"/>
      <c r="N19" s="26"/>
      <c r="P19" s="16">
        <f>+O19+N19+M19+L19+K19+I19+H19+G19+F19+D19+E19+J19</f>
        <v>14194810.329999998</v>
      </c>
    </row>
    <row r="20" spans="1:16">
      <c r="A20" s="4" t="s">
        <v>9</v>
      </c>
      <c r="B20" s="12">
        <v>360000</v>
      </c>
      <c r="C20" s="12">
        <v>360000</v>
      </c>
      <c r="D20" s="16">
        <v>0</v>
      </c>
      <c r="E20" s="16">
        <v>0</v>
      </c>
      <c r="F20" s="16">
        <v>0</v>
      </c>
      <c r="H20" s="12"/>
      <c r="I20" s="12"/>
      <c r="J20" s="12"/>
      <c r="K20" s="29"/>
      <c r="L20" s="26"/>
      <c r="N20" s="26"/>
      <c r="P20" s="16">
        <f t="shared" si="1"/>
        <v>0</v>
      </c>
    </row>
    <row r="21" spans="1:16">
      <c r="A21" s="4" t="s">
        <v>10</v>
      </c>
      <c r="B21" s="12">
        <v>6903600</v>
      </c>
      <c r="C21" s="12">
        <v>6903600</v>
      </c>
      <c r="D21" s="16">
        <v>498600</v>
      </c>
      <c r="E21" s="16">
        <v>567700</v>
      </c>
      <c r="F21" s="16">
        <v>626600</v>
      </c>
      <c r="H21" s="12"/>
      <c r="I21" s="12"/>
      <c r="J21" s="12"/>
      <c r="K21" s="29"/>
      <c r="L21" s="26"/>
      <c r="N21" s="26"/>
      <c r="P21" s="16">
        <f t="shared" si="1"/>
        <v>1692900</v>
      </c>
    </row>
    <row r="22" spans="1:16">
      <c r="A22" s="4" t="s">
        <v>11</v>
      </c>
      <c r="B22" s="12">
        <v>756010.31</v>
      </c>
      <c r="C22" s="12">
        <v>756010.31</v>
      </c>
      <c r="D22" s="16">
        <v>46000</v>
      </c>
      <c r="E22" s="16">
        <v>42000</v>
      </c>
      <c r="F22" s="16">
        <v>40000</v>
      </c>
      <c r="H22" s="12"/>
      <c r="I22" s="12"/>
      <c r="J22" s="12"/>
      <c r="K22" s="29"/>
      <c r="L22" s="26"/>
      <c r="N22" s="26"/>
      <c r="P22" s="16">
        <f t="shared" si="1"/>
        <v>128000</v>
      </c>
    </row>
    <row r="23" spans="1:16">
      <c r="A23" s="4" t="s">
        <v>12</v>
      </c>
      <c r="B23" s="12">
        <v>119571901</v>
      </c>
      <c r="C23" s="12">
        <v>119571901</v>
      </c>
      <c r="D23" s="16">
        <v>1092758.1399999999</v>
      </c>
      <c r="E23" s="16">
        <v>1373159.94</v>
      </c>
      <c r="F23" s="16">
        <v>107131931</v>
      </c>
      <c r="H23" s="12"/>
      <c r="I23" s="12"/>
      <c r="J23" s="12"/>
      <c r="K23" s="29"/>
      <c r="L23" s="26"/>
      <c r="N23" s="26"/>
      <c r="P23" s="16">
        <f t="shared" si="1"/>
        <v>109597849.08</v>
      </c>
    </row>
    <row r="24" spans="1:16">
      <c r="A24" s="4" t="s">
        <v>13</v>
      </c>
      <c r="B24" s="12">
        <v>7200000</v>
      </c>
      <c r="C24" s="12">
        <v>7200000</v>
      </c>
      <c r="D24" s="16">
        <v>375886.23</v>
      </c>
      <c r="E24" s="16">
        <v>114443.18</v>
      </c>
      <c r="F24" s="16">
        <v>42705.43</v>
      </c>
      <c r="H24" s="12"/>
      <c r="I24" s="12"/>
      <c r="J24" s="12"/>
      <c r="K24" s="29"/>
      <c r="L24" s="26"/>
      <c r="N24" s="26"/>
      <c r="P24" s="16">
        <f t="shared" si="1"/>
        <v>533034.84</v>
      </c>
    </row>
    <row r="25" spans="1:16">
      <c r="A25" s="4" t="s">
        <v>14</v>
      </c>
      <c r="B25" s="12">
        <v>6892548</v>
      </c>
      <c r="C25" s="12">
        <v>6892548</v>
      </c>
      <c r="D25" s="16">
        <v>3898</v>
      </c>
      <c r="E25" s="16">
        <v>739982.63</v>
      </c>
      <c r="F25" s="16">
        <v>21638</v>
      </c>
      <c r="H25" s="12"/>
      <c r="I25" s="12"/>
      <c r="J25" s="12"/>
      <c r="K25" s="29"/>
      <c r="L25" s="26"/>
      <c r="N25" s="26"/>
      <c r="P25" s="16">
        <f t="shared" si="1"/>
        <v>765518.63</v>
      </c>
    </row>
    <row r="26" spans="1:16">
      <c r="A26" s="4" t="s">
        <v>104</v>
      </c>
      <c r="B26" s="12">
        <v>660000</v>
      </c>
      <c r="C26" s="12">
        <v>660000</v>
      </c>
      <c r="D26" s="16">
        <v>736250.83</v>
      </c>
      <c r="E26" s="16">
        <v>2045810.93</v>
      </c>
      <c r="F26" s="16">
        <v>6274369.7699999996</v>
      </c>
      <c r="H26" s="12"/>
      <c r="I26" s="12"/>
      <c r="J26" s="12"/>
      <c r="K26" s="29"/>
      <c r="L26" s="26"/>
      <c r="N26" s="26"/>
      <c r="P26" s="16">
        <f t="shared" si="1"/>
        <v>9056431.5299999993</v>
      </c>
    </row>
    <row r="27" spans="1:16">
      <c r="A27" s="4" t="s">
        <v>16</v>
      </c>
      <c r="B27" s="12">
        <v>0</v>
      </c>
      <c r="C27" s="12">
        <v>0</v>
      </c>
      <c r="D27" s="16">
        <v>3378349</v>
      </c>
      <c r="E27" s="16">
        <v>3053736</v>
      </c>
      <c r="F27" s="16">
        <v>3411798</v>
      </c>
      <c r="H27" s="12"/>
      <c r="I27" s="12"/>
      <c r="J27" s="12"/>
      <c r="K27" s="26"/>
      <c r="L27" s="26"/>
      <c r="N27" s="26"/>
      <c r="P27" s="16">
        <f t="shared" si="1"/>
        <v>9843883</v>
      </c>
    </row>
    <row r="28" spans="1:16">
      <c r="A28" s="3" t="s">
        <v>17</v>
      </c>
      <c r="B28" s="15">
        <f t="shared" ref="B28:O28" si="4">+B29+B30+B31+B32+B33+B34+B35+B36+B37</f>
        <v>87874956</v>
      </c>
      <c r="C28" s="15">
        <f t="shared" si="4"/>
        <v>87874956</v>
      </c>
      <c r="D28" s="15">
        <f t="shared" si="4"/>
        <v>16759048.870000001</v>
      </c>
      <c r="E28" s="15">
        <f t="shared" si="4"/>
        <v>10134250.300000001</v>
      </c>
      <c r="F28" s="15">
        <f t="shared" si="4"/>
        <v>9050478.9900000002</v>
      </c>
      <c r="G28" s="15">
        <f t="shared" si="4"/>
        <v>0</v>
      </c>
      <c r="H28" s="15">
        <f t="shared" si="4"/>
        <v>0</v>
      </c>
      <c r="I28" s="15">
        <f t="shared" si="4"/>
        <v>0</v>
      </c>
      <c r="J28" s="15">
        <f t="shared" si="4"/>
        <v>0</v>
      </c>
      <c r="K28" s="15">
        <f t="shared" si="4"/>
        <v>0</v>
      </c>
      <c r="L28" s="15">
        <f t="shared" si="4"/>
        <v>0</v>
      </c>
      <c r="M28" s="15">
        <f t="shared" si="4"/>
        <v>0</v>
      </c>
      <c r="N28" s="15">
        <f t="shared" si="4"/>
        <v>0</v>
      </c>
      <c r="O28" s="15">
        <f t="shared" si="4"/>
        <v>0</v>
      </c>
      <c r="P28" s="15">
        <f>+O28+N28+M28+L28+K28+J28+I28+H28+G28+F28+E28+D28</f>
        <v>35943778.159999996</v>
      </c>
    </row>
    <row r="29" spans="1:16">
      <c r="A29" s="4" t="s">
        <v>18</v>
      </c>
      <c r="B29" s="12">
        <v>6660000</v>
      </c>
      <c r="C29" s="12">
        <v>6660000</v>
      </c>
      <c r="D29" s="16">
        <v>1300</v>
      </c>
      <c r="E29" s="16">
        <v>0</v>
      </c>
      <c r="F29" s="16">
        <v>0</v>
      </c>
      <c r="H29" s="12"/>
      <c r="I29" s="12"/>
      <c r="J29" s="12"/>
      <c r="K29" s="29"/>
      <c r="L29" s="26"/>
      <c r="N29" s="26"/>
      <c r="P29" s="16">
        <f t="shared" si="1"/>
        <v>1300</v>
      </c>
    </row>
    <row r="30" spans="1:16">
      <c r="A30" s="4" t="s">
        <v>19</v>
      </c>
      <c r="B30" s="12">
        <v>0</v>
      </c>
      <c r="C30" s="12">
        <v>0</v>
      </c>
      <c r="D30" s="16">
        <v>942195.18</v>
      </c>
      <c r="E30" s="16">
        <v>353505.45</v>
      </c>
      <c r="F30" s="16">
        <v>2193705</v>
      </c>
      <c r="H30" s="12"/>
      <c r="I30" s="12"/>
      <c r="J30" s="12"/>
      <c r="K30" s="31"/>
      <c r="L30" s="26"/>
      <c r="N30" s="26"/>
      <c r="P30" s="16">
        <f t="shared" si="1"/>
        <v>3489405.6300000004</v>
      </c>
    </row>
    <row r="31" spans="1:16">
      <c r="A31" s="4" t="s">
        <v>20</v>
      </c>
      <c r="B31" s="12">
        <v>2580000</v>
      </c>
      <c r="C31" s="12">
        <v>2580000</v>
      </c>
      <c r="D31" s="16">
        <v>0</v>
      </c>
      <c r="E31" s="16">
        <v>187918</v>
      </c>
      <c r="F31" s="16">
        <v>0</v>
      </c>
      <c r="H31" s="12"/>
      <c r="I31" s="12"/>
      <c r="J31" s="12"/>
      <c r="K31" s="30"/>
      <c r="L31" s="26"/>
      <c r="N31" s="26"/>
      <c r="P31" s="16">
        <f t="shared" si="1"/>
        <v>187918</v>
      </c>
    </row>
    <row r="32" spans="1:16">
      <c r="A32" s="4" t="s">
        <v>21</v>
      </c>
      <c r="B32" s="12">
        <v>1020000</v>
      </c>
      <c r="C32" s="12">
        <v>1020000</v>
      </c>
      <c r="D32" s="16">
        <v>0</v>
      </c>
      <c r="E32" s="16">
        <v>3153000</v>
      </c>
      <c r="F32" s="16">
        <v>0</v>
      </c>
      <c r="H32" s="12"/>
      <c r="I32" s="12"/>
      <c r="J32" s="12"/>
      <c r="K32" s="26"/>
      <c r="L32" s="26"/>
      <c r="N32" s="26"/>
      <c r="P32" s="16">
        <f t="shared" si="1"/>
        <v>3153000</v>
      </c>
    </row>
    <row r="33" spans="1:16">
      <c r="A33" s="4" t="s">
        <v>105</v>
      </c>
      <c r="B33" s="12">
        <v>2700000</v>
      </c>
      <c r="C33" s="12">
        <v>2700000</v>
      </c>
      <c r="D33" s="16">
        <v>7534.97</v>
      </c>
      <c r="E33" s="16">
        <v>160577.60000000001</v>
      </c>
      <c r="F33" s="16">
        <v>3633.53</v>
      </c>
      <c r="H33" s="12"/>
      <c r="I33" s="12"/>
      <c r="J33" s="12"/>
      <c r="K33" s="31"/>
      <c r="L33" s="26"/>
      <c r="N33" s="26"/>
      <c r="P33" s="16">
        <f t="shared" si="1"/>
        <v>171746.1</v>
      </c>
    </row>
    <row r="34" spans="1:16">
      <c r="A34" s="4" t="s">
        <v>23</v>
      </c>
      <c r="B34" s="12">
        <v>2074956</v>
      </c>
      <c r="C34" s="12">
        <v>2074956</v>
      </c>
      <c r="D34" s="16">
        <v>5795.1</v>
      </c>
      <c r="E34" s="16">
        <v>39087.120000000003</v>
      </c>
      <c r="F34" s="16">
        <v>29972.75</v>
      </c>
      <c r="H34" s="12"/>
      <c r="I34" s="12"/>
      <c r="J34" s="12"/>
      <c r="K34" s="31"/>
      <c r="L34" s="26"/>
      <c r="N34" s="26"/>
      <c r="P34" s="16">
        <f t="shared" si="1"/>
        <v>74854.97</v>
      </c>
    </row>
    <row r="35" spans="1:16">
      <c r="A35" s="4" t="s">
        <v>24</v>
      </c>
      <c r="B35" s="12">
        <v>62400000</v>
      </c>
      <c r="C35" s="12">
        <v>62400000</v>
      </c>
      <c r="D35" s="16">
        <v>15791593.630000001</v>
      </c>
      <c r="E35" s="16">
        <v>5083576.33</v>
      </c>
      <c r="F35" s="16">
        <v>5930319.1299999999</v>
      </c>
      <c r="H35" s="12"/>
      <c r="I35" s="12"/>
      <c r="J35" s="12"/>
      <c r="K35" s="31"/>
      <c r="L35" s="26"/>
      <c r="N35" s="26"/>
      <c r="P35" s="16">
        <f t="shared" si="1"/>
        <v>26805489.090000004</v>
      </c>
    </row>
    <row r="36" spans="1:16">
      <c r="A36" s="4" t="s">
        <v>25</v>
      </c>
      <c r="B36" s="12">
        <v>0</v>
      </c>
      <c r="C36" s="12">
        <v>0</v>
      </c>
      <c r="D36" s="16">
        <v>0</v>
      </c>
      <c r="E36" s="16">
        <v>0</v>
      </c>
      <c r="F36" s="16">
        <v>0</v>
      </c>
      <c r="H36" s="12"/>
      <c r="I36" s="12"/>
      <c r="J36" s="12"/>
      <c r="K36" s="26"/>
      <c r="L36" s="26"/>
      <c r="N36" s="26"/>
      <c r="P36" s="16">
        <f t="shared" si="1"/>
        <v>0</v>
      </c>
    </row>
    <row r="37" spans="1:16">
      <c r="A37" s="4" t="s">
        <v>26</v>
      </c>
      <c r="B37" s="12">
        <v>10440000</v>
      </c>
      <c r="C37" s="12">
        <v>10440000</v>
      </c>
      <c r="D37" s="16">
        <v>10629.99</v>
      </c>
      <c r="E37" s="16">
        <v>1156585.8</v>
      </c>
      <c r="F37" s="16">
        <v>892848.58</v>
      </c>
      <c r="H37" s="12"/>
      <c r="I37" s="12"/>
      <c r="J37" s="12"/>
      <c r="K37" s="29"/>
      <c r="L37" s="26"/>
      <c r="N37" s="26"/>
      <c r="P37" s="16">
        <f t="shared" si="1"/>
        <v>2060064.37</v>
      </c>
    </row>
    <row r="38" spans="1:16">
      <c r="A38" s="3" t="s">
        <v>27</v>
      </c>
      <c r="B38" s="15">
        <f>+B39+B40+B42+B43+B41+B44+B45+B46</f>
        <v>3000000</v>
      </c>
      <c r="C38" s="15">
        <f>+C39+C40+C42+C43+C41+C44+C45+C46</f>
        <v>3000000</v>
      </c>
      <c r="D38" s="15">
        <f t="shared" ref="D38:J38" si="5">+D39+D40+D41+D42+D43+D44+D45+D46</f>
        <v>493409.85</v>
      </c>
      <c r="E38" s="15">
        <f t="shared" si="5"/>
        <v>480703.15</v>
      </c>
      <c r="F38" s="15">
        <f t="shared" si="5"/>
        <v>289384</v>
      </c>
      <c r="G38" s="15">
        <f t="shared" si="5"/>
        <v>0</v>
      </c>
      <c r="H38" s="15">
        <f t="shared" si="5"/>
        <v>0</v>
      </c>
      <c r="I38" s="15">
        <f t="shared" si="5"/>
        <v>0</v>
      </c>
      <c r="J38" s="15">
        <f t="shared" si="5"/>
        <v>0</v>
      </c>
      <c r="K38" s="15">
        <f>+K39+K40+K41+K42+K43+K44+K45+K46+K47+K48+K49+K50+K51+K52+K53</f>
        <v>0</v>
      </c>
      <c r="L38" s="15">
        <f>+L39+L40+L41+L42+L43+L44+L45+L46+L47+L48+L49+L50+L51+L52+L53</f>
        <v>0</v>
      </c>
      <c r="M38" s="15">
        <f>+M39+M40+M41+M42+M43+M44+M45+M46+M47+M48+M49+M50+M51+M52+M53</f>
        <v>0</v>
      </c>
      <c r="N38" s="15">
        <f>+N39+N40+N41+N42+N43+N44+N45+N46+N47+N48+N49+N50+N51+N52+N53</f>
        <v>0</v>
      </c>
      <c r="O38" s="15">
        <f>+O39+O40+O41+O42+O43+O44+O45+O46+O47+O48+O49+O50+O51+O52+O53</f>
        <v>0</v>
      </c>
      <c r="P38" s="15">
        <f>+O38+N38+M38+L38+K38+J38+I38+H38+G38+F38+E38+D38</f>
        <v>1263497</v>
      </c>
    </row>
    <row r="39" spans="1:16">
      <c r="A39" s="4" t="s">
        <v>28</v>
      </c>
      <c r="B39" s="12">
        <v>3000000</v>
      </c>
      <c r="C39" s="12">
        <v>3000000</v>
      </c>
      <c r="D39" s="16">
        <v>493409.85</v>
      </c>
      <c r="E39" s="16">
        <v>480703.15</v>
      </c>
      <c r="F39" s="16">
        <v>289384</v>
      </c>
      <c r="H39" s="12"/>
      <c r="I39" s="12"/>
      <c r="J39" s="12"/>
      <c r="K39" s="29"/>
      <c r="L39" s="26"/>
      <c r="N39" s="26"/>
      <c r="P39" s="16">
        <f t="shared" si="1"/>
        <v>1263497</v>
      </c>
    </row>
    <row r="40" spans="1:16">
      <c r="A40" s="4" t="s">
        <v>29</v>
      </c>
      <c r="B40" s="12">
        <v>0</v>
      </c>
      <c r="C40" s="12">
        <v>0</v>
      </c>
      <c r="D40" s="16">
        <v>0</v>
      </c>
      <c r="E40" s="16">
        <v>0</v>
      </c>
      <c r="F40" s="16">
        <v>0</v>
      </c>
      <c r="H40" s="12"/>
      <c r="I40" s="12"/>
      <c r="J40" s="12"/>
      <c r="K40" s="12"/>
      <c r="L40" s="12"/>
      <c r="M40" s="12"/>
      <c r="N40" s="26"/>
      <c r="P40" s="16">
        <f t="shared" si="1"/>
        <v>0</v>
      </c>
    </row>
    <row r="41" spans="1:16">
      <c r="A41" s="4" t="s">
        <v>30</v>
      </c>
      <c r="B41" s="12">
        <v>0</v>
      </c>
      <c r="C41" s="12">
        <v>0</v>
      </c>
      <c r="D41" s="16">
        <v>0</v>
      </c>
      <c r="E41" s="16">
        <v>0</v>
      </c>
      <c r="F41" s="16">
        <v>0</v>
      </c>
      <c r="H41" s="12"/>
      <c r="I41" s="12"/>
      <c r="J41" s="12"/>
      <c r="K41" s="12"/>
      <c r="L41" s="12"/>
      <c r="M41" s="12"/>
      <c r="N41" s="26"/>
      <c r="P41" s="16">
        <f t="shared" si="1"/>
        <v>0</v>
      </c>
    </row>
    <row r="42" spans="1:16">
      <c r="A42" s="4" t="s">
        <v>31</v>
      </c>
      <c r="B42" s="12">
        <v>0</v>
      </c>
      <c r="C42" s="12">
        <v>0</v>
      </c>
      <c r="D42" s="16">
        <v>0</v>
      </c>
      <c r="E42" s="16">
        <v>0</v>
      </c>
      <c r="F42" s="16">
        <v>0</v>
      </c>
      <c r="H42" s="12"/>
      <c r="I42" s="12"/>
      <c r="J42" s="12"/>
      <c r="K42" s="12"/>
      <c r="L42" s="12"/>
      <c r="M42" s="12"/>
      <c r="N42" s="12"/>
      <c r="P42" s="16">
        <f t="shared" si="1"/>
        <v>0</v>
      </c>
    </row>
    <row r="43" spans="1:16">
      <c r="A43" s="4" t="s">
        <v>32</v>
      </c>
      <c r="B43" s="12">
        <v>0</v>
      </c>
      <c r="C43" s="12">
        <v>0</v>
      </c>
      <c r="D43" s="16">
        <v>0</v>
      </c>
      <c r="E43" s="16">
        <v>0</v>
      </c>
      <c r="F43" s="16">
        <v>0</v>
      </c>
      <c r="H43" s="12"/>
      <c r="I43" s="12"/>
      <c r="J43" s="12"/>
      <c r="K43" s="12"/>
      <c r="L43" s="12"/>
      <c r="M43" s="12"/>
      <c r="N43" s="26"/>
      <c r="P43" s="16">
        <f t="shared" si="1"/>
        <v>0</v>
      </c>
    </row>
    <row r="44" spans="1:16">
      <c r="A44" s="4" t="s">
        <v>33</v>
      </c>
      <c r="B44" s="12">
        <v>0</v>
      </c>
      <c r="C44" s="12">
        <v>0</v>
      </c>
      <c r="D44" s="16">
        <v>0</v>
      </c>
      <c r="E44" s="16">
        <v>0</v>
      </c>
      <c r="F44" s="16">
        <v>0</v>
      </c>
      <c r="H44" s="12"/>
      <c r="I44" s="12"/>
      <c r="J44" s="12"/>
      <c r="K44" s="12"/>
      <c r="L44" s="12"/>
      <c r="M44" s="12"/>
      <c r="N44" s="26"/>
      <c r="P44" s="16">
        <f t="shared" si="1"/>
        <v>0</v>
      </c>
    </row>
    <row r="45" spans="1:16">
      <c r="A45" s="4" t="s">
        <v>34</v>
      </c>
      <c r="B45" s="12">
        <v>0</v>
      </c>
      <c r="C45" s="12">
        <v>0</v>
      </c>
      <c r="D45" s="16">
        <v>0</v>
      </c>
      <c r="E45" s="16">
        <v>0</v>
      </c>
      <c r="F45" s="16">
        <v>0</v>
      </c>
      <c r="H45" s="12"/>
      <c r="I45" s="12"/>
      <c r="J45" s="12"/>
      <c r="K45" s="12"/>
      <c r="L45" s="12"/>
      <c r="M45" s="12"/>
      <c r="N45" s="26"/>
      <c r="P45" s="16">
        <f t="shared" si="1"/>
        <v>0</v>
      </c>
    </row>
    <row r="46" spans="1:16">
      <c r="A46" s="4" t="s">
        <v>35</v>
      </c>
      <c r="B46" s="16">
        <v>0</v>
      </c>
      <c r="C46" s="16">
        <v>0</v>
      </c>
      <c r="D46" s="16">
        <v>0</v>
      </c>
      <c r="E46" s="16">
        <v>0</v>
      </c>
      <c r="F46" s="16">
        <v>0</v>
      </c>
      <c r="H46" s="13"/>
      <c r="I46" s="13"/>
      <c r="J46" s="13"/>
      <c r="K46" s="13"/>
      <c r="L46" s="13"/>
      <c r="M46" s="13"/>
      <c r="N46" s="13"/>
      <c r="P46" s="16">
        <f>+O45+N45+M45+L45+K45+I45+H45+G45+F45+D45+E45+J45</f>
        <v>0</v>
      </c>
    </row>
    <row r="47" spans="1:16">
      <c r="A47" s="3" t="s">
        <v>36</v>
      </c>
      <c r="B47" s="15">
        <f>+B48+B49+B50+B51+B52+B53</f>
        <v>0</v>
      </c>
      <c r="C47" s="15">
        <f>+C48+C49+C50+C51+C52+C53</f>
        <v>0</v>
      </c>
      <c r="D47" s="15">
        <f>+D48+D49+D51+D50+D52+D53</f>
        <v>0</v>
      </c>
      <c r="E47" s="15">
        <f>+E48+E49+E51+E50+E52+E53</f>
        <v>0</v>
      </c>
      <c r="F47" s="15">
        <f>+F48+F49+F51+F50+F52+F53</f>
        <v>0</v>
      </c>
      <c r="G47" s="15">
        <f>+G48+G49+G51+G50+G52+G53</f>
        <v>0</v>
      </c>
      <c r="H47" s="12">
        <v>0</v>
      </c>
      <c r="I47" s="12">
        <v>0</v>
      </c>
      <c r="J47" s="12">
        <v>0</v>
      </c>
      <c r="K47" s="12">
        <v>0</v>
      </c>
      <c r="L47" s="12">
        <v>0</v>
      </c>
      <c r="M47" s="12">
        <v>0</v>
      </c>
      <c r="N47" s="12">
        <v>0</v>
      </c>
      <c r="O47" s="16">
        <v>0</v>
      </c>
      <c r="P47" s="16">
        <f t="shared" si="1"/>
        <v>0</v>
      </c>
    </row>
    <row r="48" spans="1:16">
      <c r="A48" s="4" t="s">
        <v>37</v>
      </c>
      <c r="B48" s="12">
        <v>0</v>
      </c>
      <c r="C48" s="12">
        <v>0</v>
      </c>
      <c r="D48" s="16">
        <v>0</v>
      </c>
      <c r="E48" s="16">
        <v>0</v>
      </c>
      <c r="F48" s="16">
        <v>0</v>
      </c>
      <c r="H48" s="12"/>
      <c r="I48" s="12"/>
      <c r="J48" s="12"/>
      <c r="K48" s="12"/>
      <c r="L48" s="12"/>
      <c r="M48" s="12"/>
      <c r="N48" s="26"/>
      <c r="P48" s="16">
        <f t="shared" si="1"/>
        <v>0</v>
      </c>
    </row>
    <row r="49" spans="1:16">
      <c r="A49" s="4" t="s">
        <v>38</v>
      </c>
      <c r="B49" s="12">
        <v>0</v>
      </c>
      <c r="C49" s="12">
        <v>0</v>
      </c>
      <c r="D49" s="16">
        <v>0</v>
      </c>
      <c r="E49" s="16">
        <v>0</v>
      </c>
      <c r="F49" s="16">
        <v>0</v>
      </c>
      <c r="H49" s="12"/>
      <c r="I49" s="12"/>
      <c r="J49" s="12"/>
      <c r="K49" s="12"/>
      <c r="L49" s="12"/>
      <c r="M49" s="12"/>
      <c r="N49" s="26"/>
      <c r="P49" s="16">
        <f t="shared" si="1"/>
        <v>0</v>
      </c>
    </row>
    <row r="50" spans="1:16">
      <c r="A50" s="4" t="s">
        <v>39</v>
      </c>
      <c r="B50" s="12">
        <v>0</v>
      </c>
      <c r="C50" s="12">
        <v>0</v>
      </c>
      <c r="D50" s="16">
        <v>0</v>
      </c>
      <c r="E50" s="16">
        <v>0</v>
      </c>
      <c r="F50" s="16">
        <v>0</v>
      </c>
      <c r="H50" s="12"/>
      <c r="I50" s="12"/>
      <c r="J50" s="12"/>
      <c r="K50" s="12"/>
      <c r="L50" s="12"/>
      <c r="M50" s="12"/>
      <c r="N50" s="26"/>
      <c r="P50" s="16">
        <f t="shared" si="1"/>
        <v>0</v>
      </c>
    </row>
    <row r="51" spans="1:16">
      <c r="A51" s="4" t="s">
        <v>40</v>
      </c>
      <c r="B51" s="12">
        <v>0</v>
      </c>
      <c r="C51" s="12">
        <v>0</v>
      </c>
      <c r="D51" s="16">
        <v>0</v>
      </c>
      <c r="E51" s="16">
        <v>0</v>
      </c>
      <c r="F51" s="16">
        <v>0</v>
      </c>
      <c r="H51" s="12"/>
      <c r="I51" s="12"/>
      <c r="J51" s="12"/>
      <c r="K51" s="12"/>
      <c r="L51" s="12"/>
      <c r="M51" s="12"/>
      <c r="N51" s="26"/>
      <c r="P51" s="16">
        <f t="shared" si="1"/>
        <v>0</v>
      </c>
    </row>
    <row r="52" spans="1:16">
      <c r="A52" s="4" t="s">
        <v>41</v>
      </c>
      <c r="B52" s="12">
        <v>0</v>
      </c>
      <c r="C52" s="12">
        <v>0</v>
      </c>
      <c r="D52" s="16">
        <v>0</v>
      </c>
      <c r="E52" s="16">
        <v>0</v>
      </c>
      <c r="F52" s="16">
        <v>0</v>
      </c>
      <c r="H52" s="12"/>
      <c r="I52" s="12"/>
      <c r="J52" s="12"/>
      <c r="K52" s="12"/>
      <c r="L52" s="12"/>
      <c r="M52" s="12"/>
      <c r="N52" s="26"/>
      <c r="P52" s="16">
        <f t="shared" si="1"/>
        <v>0</v>
      </c>
    </row>
    <row r="53" spans="1:16">
      <c r="A53" s="4" t="s">
        <v>42</v>
      </c>
      <c r="B53" s="12">
        <v>0</v>
      </c>
      <c r="C53" s="12">
        <v>0</v>
      </c>
      <c r="D53" s="16">
        <v>0</v>
      </c>
      <c r="E53" s="16">
        <v>0</v>
      </c>
      <c r="F53" s="16">
        <v>0</v>
      </c>
      <c r="H53" s="12"/>
      <c r="I53" s="12"/>
      <c r="J53" s="12"/>
      <c r="K53" s="12"/>
      <c r="L53" s="12"/>
      <c r="M53" s="12"/>
      <c r="N53" s="26"/>
      <c r="P53" s="16">
        <f t="shared" si="1"/>
        <v>0</v>
      </c>
    </row>
    <row r="54" spans="1:16">
      <c r="A54" s="3" t="s">
        <v>43</v>
      </c>
      <c r="B54" s="13">
        <f>+B55+B56+B57+B58+B59+B60+B61+B62+B63</f>
        <v>0</v>
      </c>
      <c r="C54" s="13">
        <f>+C55+C56+C57+C58+C59+C60+C61+C62+C63</f>
        <v>0</v>
      </c>
      <c r="D54" s="13">
        <f t="shared" ref="D54:K54" si="6">+D55+D56+D57+D58+D59+D60+D61+D62+D63</f>
        <v>0</v>
      </c>
      <c r="E54" s="13">
        <f t="shared" si="6"/>
        <v>127524.96</v>
      </c>
      <c r="F54" s="13">
        <f t="shared" si="6"/>
        <v>0</v>
      </c>
      <c r="G54" s="13">
        <f t="shared" si="6"/>
        <v>0</v>
      </c>
      <c r="H54" s="13">
        <f t="shared" si="6"/>
        <v>0</v>
      </c>
      <c r="I54" s="13">
        <f t="shared" si="6"/>
        <v>0</v>
      </c>
      <c r="J54" s="13">
        <f t="shared" si="6"/>
        <v>0</v>
      </c>
      <c r="K54" s="13">
        <f t="shared" si="6"/>
        <v>0</v>
      </c>
      <c r="L54" s="13">
        <f>+L55+L56+L57+L58+L59+L60+L61+L62+L63</f>
        <v>0</v>
      </c>
      <c r="M54" s="13">
        <f>+M55+M56+M57+M58+M59+M60+M61+M62+M63</f>
        <v>0</v>
      </c>
      <c r="N54" s="13">
        <f t="shared" ref="N54:O54" si="7">+N55+N56+N57+N58+N59+N60+N61+N62+N63</f>
        <v>0</v>
      </c>
      <c r="O54" s="13">
        <f t="shared" si="7"/>
        <v>0</v>
      </c>
      <c r="P54" s="15">
        <f>+O54+N54+M54+L54+K54+J54+I54+H54+G54+F54+E54+D54</f>
        <v>127524.96</v>
      </c>
    </row>
    <row r="55" spans="1:16">
      <c r="A55" s="4" t="s">
        <v>44</v>
      </c>
      <c r="B55" s="12">
        <v>0</v>
      </c>
      <c r="C55" s="12">
        <v>0</v>
      </c>
      <c r="D55" s="16">
        <v>0</v>
      </c>
      <c r="E55" s="16">
        <v>127524.96</v>
      </c>
      <c r="F55" s="16">
        <v>0</v>
      </c>
      <c r="H55" s="12"/>
      <c r="I55" s="12"/>
      <c r="J55" s="12"/>
      <c r="K55" s="12"/>
      <c r="L55" s="26"/>
      <c r="N55" s="26"/>
      <c r="P55" s="16">
        <f t="shared" si="1"/>
        <v>127524.96</v>
      </c>
    </row>
    <row r="56" spans="1:16">
      <c r="A56" s="4" t="s">
        <v>106</v>
      </c>
      <c r="B56" s="12">
        <v>0</v>
      </c>
      <c r="C56" s="12">
        <v>0</v>
      </c>
      <c r="D56" s="16">
        <v>0</v>
      </c>
      <c r="E56" s="16">
        <v>0</v>
      </c>
      <c r="F56" s="16">
        <v>0</v>
      </c>
      <c r="H56" s="12"/>
      <c r="I56" s="12"/>
      <c r="J56" s="12"/>
      <c r="K56" s="12"/>
      <c r="L56" s="26"/>
      <c r="M56" s="26"/>
      <c r="N56" s="26"/>
      <c r="O56" s="26"/>
      <c r="P56" s="16">
        <f t="shared" si="1"/>
        <v>0</v>
      </c>
    </row>
    <row r="57" spans="1:16">
      <c r="A57" s="4" t="s">
        <v>46</v>
      </c>
      <c r="B57" s="12">
        <v>0</v>
      </c>
      <c r="C57" s="12">
        <v>0</v>
      </c>
      <c r="D57" s="16">
        <v>0</v>
      </c>
      <c r="E57" s="16">
        <v>0</v>
      </c>
      <c r="F57" s="16">
        <v>0</v>
      </c>
      <c r="H57" s="12"/>
      <c r="I57" s="12"/>
      <c r="J57" s="12"/>
      <c r="K57" s="12"/>
      <c r="L57" s="26"/>
      <c r="M57" s="26"/>
      <c r="N57" s="26"/>
      <c r="O57" s="26"/>
      <c r="P57" s="16">
        <f t="shared" si="1"/>
        <v>0</v>
      </c>
    </row>
    <row r="58" spans="1:16">
      <c r="A58" s="4" t="s">
        <v>47</v>
      </c>
      <c r="B58" s="12">
        <v>0</v>
      </c>
      <c r="C58" s="12">
        <v>0</v>
      </c>
      <c r="D58" s="16">
        <v>0</v>
      </c>
      <c r="E58" s="16">
        <v>0</v>
      </c>
      <c r="F58" s="16">
        <v>0</v>
      </c>
      <c r="H58" s="12"/>
      <c r="I58" s="12"/>
      <c r="J58" s="12"/>
      <c r="K58" s="12"/>
      <c r="L58" s="26"/>
      <c r="M58" s="26"/>
      <c r="N58" s="26"/>
      <c r="O58" s="26"/>
      <c r="P58" s="16">
        <f t="shared" si="1"/>
        <v>0</v>
      </c>
    </row>
    <row r="59" spans="1:16">
      <c r="A59" s="4" t="s">
        <v>48</v>
      </c>
      <c r="B59" s="12">
        <v>0</v>
      </c>
      <c r="C59" s="12">
        <v>0</v>
      </c>
      <c r="D59" s="16">
        <v>0</v>
      </c>
      <c r="E59" s="16">
        <v>0</v>
      </c>
      <c r="F59" s="16">
        <v>0</v>
      </c>
      <c r="H59" s="12"/>
      <c r="I59" s="12"/>
      <c r="J59" s="12"/>
      <c r="K59" s="12"/>
      <c r="L59" s="26"/>
      <c r="M59" s="26"/>
      <c r="N59" s="26"/>
      <c r="O59" s="26"/>
      <c r="P59" s="16">
        <f t="shared" si="1"/>
        <v>0</v>
      </c>
    </row>
    <row r="60" spans="1:16">
      <c r="A60" s="4" t="s">
        <v>49</v>
      </c>
      <c r="B60" s="12">
        <v>0</v>
      </c>
      <c r="C60" s="12">
        <v>0</v>
      </c>
      <c r="D60" s="16">
        <v>0</v>
      </c>
      <c r="E60" s="16">
        <v>0</v>
      </c>
      <c r="F60" s="16">
        <v>0</v>
      </c>
      <c r="H60" s="12"/>
      <c r="I60" s="12"/>
      <c r="J60" s="12"/>
      <c r="K60" s="12"/>
      <c r="L60" s="26"/>
      <c r="M60" s="26"/>
      <c r="N60" s="26"/>
      <c r="O60" s="26"/>
      <c r="P60" s="16">
        <f t="shared" si="1"/>
        <v>0</v>
      </c>
    </row>
    <row r="61" spans="1:16">
      <c r="A61" s="4" t="s">
        <v>50</v>
      </c>
      <c r="B61" s="12">
        <v>0</v>
      </c>
      <c r="C61" s="12">
        <v>0</v>
      </c>
      <c r="D61" s="16">
        <v>0</v>
      </c>
      <c r="E61" s="16">
        <v>0</v>
      </c>
      <c r="F61" s="16">
        <v>0</v>
      </c>
      <c r="H61" s="12"/>
      <c r="I61" s="12"/>
      <c r="J61" s="12"/>
      <c r="K61" s="12"/>
      <c r="L61" s="26"/>
      <c r="M61" s="26"/>
      <c r="N61" s="26"/>
      <c r="O61" s="26"/>
      <c r="P61" s="16">
        <f t="shared" si="1"/>
        <v>0</v>
      </c>
    </row>
    <row r="62" spans="1:16">
      <c r="A62" s="4" t="s">
        <v>51</v>
      </c>
      <c r="B62" s="12">
        <v>0</v>
      </c>
      <c r="C62" s="12">
        <v>0</v>
      </c>
      <c r="D62" s="16">
        <v>0</v>
      </c>
      <c r="E62" s="16">
        <v>0</v>
      </c>
      <c r="F62" s="16">
        <v>0</v>
      </c>
      <c r="H62" s="12"/>
      <c r="I62" s="12"/>
      <c r="J62" s="12"/>
      <c r="K62" s="26"/>
      <c r="L62" s="26"/>
      <c r="M62" s="26"/>
      <c r="N62" s="26"/>
      <c r="O62" s="26"/>
      <c r="P62" s="16">
        <f t="shared" si="1"/>
        <v>0</v>
      </c>
    </row>
    <row r="63" spans="1:16">
      <c r="A63" s="4" t="s">
        <v>52</v>
      </c>
      <c r="B63" s="12">
        <v>0</v>
      </c>
      <c r="C63" s="12">
        <v>0</v>
      </c>
      <c r="D63" s="16">
        <v>0</v>
      </c>
      <c r="E63" s="16">
        <v>0</v>
      </c>
      <c r="F63" s="16">
        <v>0</v>
      </c>
      <c r="H63" s="12"/>
      <c r="I63" s="12"/>
      <c r="J63" s="12"/>
      <c r="K63" s="26"/>
      <c r="L63" s="26"/>
      <c r="M63" s="26"/>
      <c r="N63" s="26"/>
      <c r="O63" s="26"/>
      <c r="P63" s="16">
        <f t="shared" si="1"/>
        <v>0</v>
      </c>
    </row>
    <row r="64" spans="1:16">
      <c r="A64" s="3" t="s">
        <v>53</v>
      </c>
      <c r="B64" s="15">
        <f>+B65+B66+B67+B68</f>
        <v>0</v>
      </c>
      <c r="C64" s="15">
        <f>+C65+C66+C67+C68</f>
        <v>0</v>
      </c>
      <c r="D64" s="15">
        <f>+D65+D66+D67+D68</f>
        <v>0</v>
      </c>
      <c r="E64" s="15">
        <f>+E65+E66+E67+E68</f>
        <v>0</v>
      </c>
      <c r="F64" s="15">
        <f>+F65+F66+F67+F68</f>
        <v>0</v>
      </c>
      <c r="G64" s="15">
        <f t="shared" ref="G64:L64" si="8">+G65+G66+G67+G68</f>
        <v>0</v>
      </c>
      <c r="H64" s="15">
        <f t="shared" si="8"/>
        <v>0</v>
      </c>
      <c r="I64" s="15">
        <f t="shared" si="8"/>
        <v>0</v>
      </c>
      <c r="J64" s="15">
        <f t="shared" si="8"/>
        <v>0</v>
      </c>
      <c r="K64" s="15">
        <f t="shared" si="8"/>
        <v>0</v>
      </c>
      <c r="L64" s="15">
        <f t="shared" si="8"/>
        <v>0</v>
      </c>
      <c r="M64" s="15">
        <f t="shared" ref="M64:N64" si="9">+M65+M66+M67+M68</f>
        <v>0</v>
      </c>
      <c r="N64" s="15">
        <f t="shared" si="9"/>
        <v>0</v>
      </c>
      <c r="O64" s="15">
        <v>0</v>
      </c>
      <c r="P64" s="15">
        <f>+O64+N64+M64+L64+K64+J64+I64+H64+G64+F64+E64+D64</f>
        <v>0</v>
      </c>
    </row>
    <row r="65" spans="1:16">
      <c r="A65" s="4" t="s">
        <v>54</v>
      </c>
      <c r="B65" s="12">
        <v>0</v>
      </c>
      <c r="C65" s="12">
        <v>0</v>
      </c>
      <c r="D65" s="16">
        <v>0</v>
      </c>
      <c r="E65" s="16">
        <v>0</v>
      </c>
      <c r="F65" s="16">
        <v>0</v>
      </c>
      <c r="H65" s="12"/>
      <c r="I65" s="12"/>
      <c r="J65" s="12"/>
      <c r="K65" s="26"/>
      <c r="L65" s="26"/>
      <c r="M65" s="26"/>
      <c r="N65" s="26"/>
      <c r="P65" s="16">
        <f t="shared" si="1"/>
        <v>0</v>
      </c>
    </row>
    <row r="66" spans="1:16">
      <c r="A66" s="4" t="s">
        <v>55</v>
      </c>
      <c r="B66" s="12">
        <v>0</v>
      </c>
      <c r="C66" s="12">
        <v>0</v>
      </c>
      <c r="D66" s="16">
        <v>0</v>
      </c>
      <c r="E66" s="16">
        <v>0</v>
      </c>
      <c r="F66" s="16">
        <v>0</v>
      </c>
      <c r="H66" s="12"/>
      <c r="I66" s="12"/>
      <c r="J66" s="12"/>
      <c r="K66" s="26"/>
      <c r="L66" s="26"/>
      <c r="M66" s="26"/>
      <c r="N66" s="26"/>
      <c r="P66" s="16">
        <f t="shared" si="1"/>
        <v>0</v>
      </c>
    </row>
    <row r="67" spans="1:16">
      <c r="A67" s="4" t="s">
        <v>56</v>
      </c>
      <c r="B67" s="12">
        <v>0</v>
      </c>
      <c r="C67" s="12">
        <v>0</v>
      </c>
      <c r="D67" s="16">
        <v>0</v>
      </c>
      <c r="E67" s="16">
        <v>0</v>
      </c>
      <c r="F67" s="16">
        <v>0</v>
      </c>
      <c r="H67" s="12"/>
      <c r="I67" s="12"/>
      <c r="J67" s="12"/>
      <c r="K67" s="26"/>
      <c r="L67" s="26"/>
      <c r="M67" s="26"/>
      <c r="N67" s="26"/>
      <c r="P67" s="16">
        <f t="shared" si="1"/>
        <v>0</v>
      </c>
    </row>
    <row r="68" spans="1:16">
      <c r="A68" s="4" t="s">
        <v>57</v>
      </c>
      <c r="B68" s="12">
        <v>0</v>
      </c>
      <c r="C68" s="12">
        <v>0</v>
      </c>
      <c r="D68" s="16">
        <v>0</v>
      </c>
      <c r="E68" s="16">
        <v>0</v>
      </c>
      <c r="F68" s="16">
        <v>0</v>
      </c>
      <c r="H68" s="12"/>
      <c r="I68" s="12"/>
      <c r="J68" s="12"/>
      <c r="K68" s="26"/>
      <c r="L68" s="26"/>
      <c r="M68" s="26"/>
      <c r="N68" s="26"/>
      <c r="P68" s="16">
        <f t="shared" si="1"/>
        <v>0</v>
      </c>
    </row>
    <row r="69" spans="1:16">
      <c r="A69" s="3" t="s">
        <v>58</v>
      </c>
      <c r="B69" s="15">
        <f>+B70+B71+B72</f>
        <v>1920000</v>
      </c>
      <c r="C69" s="15">
        <f t="shared" ref="C69" si="10">+C70+C71+C72</f>
        <v>1920000</v>
      </c>
      <c r="D69" s="15">
        <f t="shared" ref="D69:K69" si="11">+D70+D71+D72</f>
        <v>160000</v>
      </c>
      <c r="E69" s="15">
        <f t="shared" si="11"/>
        <v>0</v>
      </c>
      <c r="F69" s="15">
        <f t="shared" si="11"/>
        <v>0</v>
      </c>
      <c r="G69" s="15">
        <f t="shared" si="11"/>
        <v>0</v>
      </c>
      <c r="H69" s="15">
        <f t="shared" si="11"/>
        <v>0</v>
      </c>
      <c r="I69" s="15">
        <f t="shared" si="11"/>
        <v>0</v>
      </c>
      <c r="J69" s="15">
        <f t="shared" si="11"/>
        <v>0</v>
      </c>
      <c r="K69" s="15">
        <f t="shared" si="11"/>
        <v>0</v>
      </c>
      <c r="L69" s="15">
        <f>+L70+L71+L72</f>
        <v>0</v>
      </c>
      <c r="M69" s="15">
        <f>+M70+M71+M72</f>
        <v>0</v>
      </c>
      <c r="N69" s="15">
        <f>+N70+N71+N72</f>
        <v>0</v>
      </c>
      <c r="O69" s="15">
        <f>+O70+O71+O72</f>
        <v>0</v>
      </c>
      <c r="P69" s="15">
        <f>+O69+N69+M69+L69+K69+J69+I69+H69+G69+F69+E69+D69</f>
        <v>160000</v>
      </c>
    </row>
    <row r="70" spans="1:16">
      <c r="A70" s="4" t="s">
        <v>59</v>
      </c>
      <c r="B70" s="12">
        <v>0</v>
      </c>
      <c r="C70" s="12">
        <v>0</v>
      </c>
      <c r="D70" s="16">
        <v>0</v>
      </c>
      <c r="E70" s="16">
        <v>0</v>
      </c>
      <c r="F70" s="16">
        <v>0</v>
      </c>
      <c r="H70" s="12"/>
      <c r="I70" s="12"/>
      <c r="J70" s="12"/>
      <c r="K70" s="12"/>
      <c r="L70" s="26"/>
      <c r="M70" s="26"/>
      <c r="N70" s="26"/>
      <c r="P70" s="16">
        <f t="shared" si="1"/>
        <v>0</v>
      </c>
    </row>
    <row r="71" spans="1:16">
      <c r="A71" s="4" t="s">
        <v>60</v>
      </c>
      <c r="B71" s="12">
        <v>0</v>
      </c>
      <c r="C71" s="12">
        <v>0</v>
      </c>
      <c r="D71" s="16">
        <v>0</v>
      </c>
      <c r="E71" s="16">
        <v>0</v>
      </c>
      <c r="F71" s="16">
        <v>0</v>
      </c>
      <c r="H71" s="12"/>
      <c r="I71" s="12"/>
      <c r="J71" s="12"/>
      <c r="K71" s="12"/>
      <c r="L71" s="26"/>
      <c r="M71" s="26"/>
      <c r="N71" s="26"/>
      <c r="P71" s="16">
        <f t="shared" si="1"/>
        <v>0</v>
      </c>
    </row>
    <row r="72" spans="1:16">
      <c r="A72" s="14" t="s">
        <v>97</v>
      </c>
      <c r="B72" s="12">
        <v>1920000</v>
      </c>
      <c r="C72" s="12">
        <v>1920000</v>
      </c>
      <c r="D72" s="16">
        <v>160000</v>
      </c>
      <c r="F72" s="16">
        <v>0</v>
      </c>
      <c r="H72" s="12"/>
      <c r="I72" s="12"/>
      <c r="J72" s="12"/>
      <c r="K72" s="26"/>
      <c r="L72" s="26"/>
      <c r="N72" s="26"/>
      <c r="P72" s="16">
        <f t="shared" si="1"/>
        <v>160000</v>
      </c>
    </row>
    <row r="73" spans="1:16" s="23" customFormat="1">
      <c r="A73" s="3" t="s">
        <v>61</v>
      </c>
      <c r="B73" s="15">
        <f>+B74+B75+B76</f>
        <v>0</v>
      </c>
      <c r="C73" s="15">
        <f t="shared" ref="C73" si="12">+C74+C75+C76</f>
        <v>0</v>
      </c>
      <c r="D73" s="15">
        <f>+D74+D75+D76</f>
        <v>0</v>
      </c>
      <c r="E73" s="15">
        <v>0</v>
      </c>
      <c r="F73" s="15">
        <v>0</v>
      </c>
      <c r="G73" s="15"/>
      <c r="H73" s="15">
        <f>+H74+H75+H76</f>
        <v>0</v>
      </c>
      <c r="I73" s="13">
        <v>0</v>
      </c>
      <c r="J73" s="13">
        <v>0</v>
      </c>
      <c r="K73" s="13">
        <v>0</v>
      </c>
      <c r="L73" s="26">
        <v>0</v>
      </c>
      <c r="M73" s="26">
        <v>0</v>
      </c>
      <c r="N73" s="26">
        <v>0</v>
      </c>
      <c r="O73" s="26">
        <v>0</v>
      </c>
      <c r="P73" s="15">
        <f>+O73+N73+M73+L73+K73+J73+I73+H73+G73+F73+E73+D73</f>
        <v>0</v>
      </c>
    </row>
    <row r="74" spans="1:16">
      <c r="A74" s="4" t="s">
        <v>62</v>
      </c>
      <c r="B74" s="12">
        <v>0</v>
      </c>
      <c r="C74" s="12">
        <v>0</v>
      </c>
      <c r="D74" s="16">
        <v>0</v>
      </c>
      <c r="E74" s="16">
        <v>0</v>
      </c>
      <c r="F74" s="16">
        <v>0</v>
      </c>
      <c r="H74" s="12">
        <v>0</v>
      </c>
      <c r="I74" s="12">
        <v>0</v>
      </c>
      <c r="J74" s="27">
        <v>0</v>
      </c>
      <c r="K74" s="27">
        <v>0</v>
      </c>
      <c r="L74" s="26">
        <v>0</v>
      </c>
      <c r="M74" s="26">
        <v>0</v>
      </c>
      <c r="N74" s="26">
        <v>0</v>
      </c>
      <c r="O74" s="26">
        <v>0</v>
      </c>
      <c r="P74" s="16">
        <f t="shared" si="1"/>
        <v>0</v>
      </c>
    </row>
    <row r="75" spans="1:16">
      <c r="A75" s="4" t="s">
        <v>63</v>
      </c>
      <c r="B75" s="12">
        <v>0</v>
      </c>
      <c r="C75" s="12">
        <v>0</v>
      </c>
      <c r="D75" s="16">
        <v>0</v>
      </c>
      <c r="E75" s="16">
        <v>0</v>
      </c>
      <c r="F75" s="16">
        <v>0</v>
      </c>
      <c r="H75" s="12">
        <v>0</v>
      </c>
      <c r="I75" s="12">
        <v>0</v>
      </c>
      <c r="J75" s="12">
        <v>0</v>
      </c>
      <c r="K75" s="12">
        <v>0</v>
      </c>
      <c r="L75" s="26">
        <v>0</v>
      </c>
      <c r="M75" s="26">
        <v>0</v>
      </c>
      <c r="N75" s="26">
        <v>0</v>
      </c>
      <c r="O75" s="26">
        <v>0</v>
      </c>
      <c r="P75" s="16">
        <f t="shared" si="1"/>
        <v>0</v>
      </c>
    </row>
    <row r="76" spans="1:16">
      <c r="A76" s="4" t="s">
        <v>64</v>
      </c>
      <c r="B76" s="12">
        <v>0</v>
      </c>
      <c r="C76" s="12">
        <v>0</v>
      </c>
      <c r="D76" s="16">
        <v>0</v>
      </c>
      <c r="E76" s="16">
        <v>0</v>
      </c>
      <c r="F76" s="16">
        <v>0</v>
      </c>
      <c r="H76" s="12">
        <v>0</v>
      </c>
      <c r="I76" s="12">
        <v>0</v>
      </c>
      <c r="J76" s="12">
        <v>0</v>
      </c>
      <c r="K76" s="12">
        <v>0</v>
      </c>
      <c r="L76" s="26">
        <v>0</v>
      </c>
      <c r="M76" s="26">
        <v>0</v>
      </c>
      <c r="N76" s="26">
        <v>0</v>
      </c>
      <c r="O76" s="26">
        <v>0</v>
      </c>
      <c r="P76" s="16">
        <f t="shared" si="1"/>
        <v>0</v>
      </c>
    </row>
    <row r="77" spans="1:16">
      <c r="A77" s="1" t="s">
        <v>69</v>
      </c>
      <c r="B77" s="17"/>
      <c r="C77" s="17"/>
      <c r="D77" s="17"/>
      <c r="E77" s="17"/>
      <c r="F77" s="17"/>
      <c r="G77" s="17"/>
      <c r="H77" s="17"/>
      <c r="I77" s="17">
        <v>0</v>
      </c>
      <c r="J77" s="17">
        <v>0</v>
      </c>
      <c r="K77" s="17">
        <v>0</v>
      </c>
      <c r="L77" s="17">
        <v>0</v>
      </c>
      <c r="M77" s="17">
        <v>0</v>
      </c>
      <c r="N77" s="17">
        <v>0</v>
      </c>
      <c r="O77" s="17">
        <v>0</v>
      </c>
      <c r="P77" s="17"/>
    </row>
    <row r="78" spans="1:16">
      <c r="A78" s="3" t="s">
        <v>70</v>
      </c>
      <c r="B78" s="15">
        <f>+B79+B80</f>
        <v>0</v>
      </c>
      <c r="C78" s="15">
        <f t="shared" ref="C78" si="13">+C79+C80</f>
        <v>0</v>
      </c>
      <c r="D78" s="15">
        <f>+D79+D80</f>
        <v>0</v>
      </c>
      <c r="E78" s="15">
        <f t="shared" ref="E78:F78" si="14">+E79+E80</f>
        <v>0</v>
      </c>
      <c r="F78" s="15">
        <f t="shared" si="14"/>
        <v>0</v>
      </c>
      <c r="G78" s="15"/>
      <c r="H78" s="12">
        <v>0</v>
      </c>
      <c r="I78" s="12">
        <v>0</v>
      </c>
      <c r="J78" s="12">
        <v>0</v>
      </c>
      <c r="K78" s="28">
        <v>0</v>
      </c>
      <c r="L78" s="28">
        <v>0</v>
      </c>
      <c r="M78" s="28">
        <v>0</v>
      </c>
      <c r="N78" s="28">
        <v>0</v>
      </c>
      <c r="O78" s="28">
        <v>0</v>
      </c>
      <c r="P78" s="28">
        <v>0</v>
      </c>
    </row>
    <row r="79" spans="1:16">
      <c r="A79" s="4" t="s">
        <v>71</v>
      </c>
      <c r="B79" s="12">
        <v>0</v>
      </c>
      <c r="C79" s="16">
        <v>0</v>
      </c>
      <c r="D79" s="16">
        <v>0</v>
      </c>
      <c r="E79" s="16">
        <v>0</v>
      </c>
      <c r="F79" s="16">
        <v>0</v>
      </c>
      <c r="H79" s="12">
        <v>0</v>
      </c>
      <c r="I79" s="12">
        <v>0</v>
      </c>
      <c r="J79" s="12">
        <v>0</v>
      </c>
      <c r="K79" s="12">
        <v>0</v>
      </c>
      <c r="L79" s="12">
        <v>0</v>
      </c>
      <c r="M79" s="12">
        <v>0</v>
      </c>
      <c r="N79" s="12">
        <v>0</v>
      </c>
      <c r="O79" s="12">
        <v>0</v>
      </c>
      <c r="P79" s="12">
        <v>0</v>
      </c>
    </row>
    <row r="80" spans="1:16">
      <c r="A80" s="4" t="s">
        <v>72</v>
      </c>
      <c r="B80" s="12">
        <v>0</v>
      </c>
      <c r="C80" s="16">
        <v>0</v>
      </c>
      <c r="D80" s="16">
        <v>0</v>
      </c>
      <c r="E80" s="16">
        <v>0</v>
      </c>
      <c r="F80" s="16">
        <v>0</v>
      </c>
      <c r="H80" s="12">
        <v>0</v>
      </c>
      <c r="I80" s="12">
        <v>0</v>
      </c>
      <c r="J80" s="12">
        <v>0</v>
      </c>
      <c r="K80" s="28">
        <v>0</v>
      </c>
      <c r="L80" s="28">
        <v>0</v>
      </c>
      <c r="M80" s="28">
        <v>0</v>
      </c>
      <c r="N80" s="28">
        <v>0</v>
      </c>
      <c r="O80" s="28">
        <v>0</v>
      </c>
      <c r="P80" s="28">
        <v>0</v>
      </c>
    </row>
    <row r="81" spans="1:16">
      <c r="A81" s="3" t="s">
        <v>73</v>
      </c>
      <c r="B81" s="15">
        <f>+B82+B83</f>
        <v>0</v>
      </c>
      <c r="C81" s="15">
        <f t="shared" ref="C81" si="15">+C82+C83</f>
        <v>0</v>
      </c>
      <c r="D81" s="15">
        <f>+D82+D83</f>
        <v>0</v>
      </c>
      <c r="E81" s="15">
        <v>0</v>
      </c>
      <c r="F81" s="15">
        <v>0</v>
      </c>
      <c r="G81" s="15"/>
      <c r="H81" s="15">
        <f>+H82+H83+H84</f>
        <v>0</v>
      </c>
      <c r="I81" s="12">
        <v>0</v>
      </c>
      <c r="J81" s="12">
        <v>0</v>
      </c>
      <c r="K81" s="28">
        <v>0</v>
      </c>
      <c r="L81" s="28">
        <v>0</v>
      </c>
      <c r="M81" s="28">
        <v>0</v>
      </c>
      <c r="N81" s="28">
        <v>0</v>
      </c>
      <c r="O81" s="28">
        <v>0</v>
      </c>
      <c r="P81" s="28">
        <v>0</v>
      </c>
    </row>
    <row r="82" spans="1:16">
      <c r="A82" s="4" t="s">
        <v>74</v>
      </c>
      <c r="B82" s="12">
        <v>0</v>
      </c>
      <c r="C82" s="12">
        <v>0</v>
      </c>
      <c r="D82" s="12">
        <v>0</v>
      </c>
      <c r="E82" s="12">
        <v>0</v>
      </c>
      <c r="F82" s="12">
        <v>0</v>
      </c>
      <c r="G82" s="12"/>
      <c r="H82" s="12">
        <v>0</v>
      </c>
      <c r="I82" s="12">
        <v>0</v>
      </c>
      <c r="J82" s="12">
        <v>0</v>
      </c>
      <c r="K82" s="28">
        <v>0</v>
      </c>
      <c r="L82" s="28">
        <v>0</v>
      </c>
      <c r="M82" s="28">
        <v>0</v>
      </c>
      <c r="N82" s="28">
        <v>0</v>
      </c>
      <c r="O82" s="28">
        <v>0</v>
      </c>
      <c r="P82" s="28">
        <v>0</v>
      </c>
    </row>
    <row r="83" spans="1:16">
      <c r="A83" s="4" t="s">
        <v>75</v>
      </c>
      <c r="B83" s="12">
        <v>0</v>
      </c>
      <c r="C83" s="16">
        <v>0</v>
      </c>
      <c r="D83" s="16">
        <v>0</v>
      </c>
      <c r="E83" s="16">
        <v>0</v>
      </c>
      <c r="F83" s="16">
        <v>0</v>
      </c>
      <c r="H83" s="12">
        <v>0</v>
      </c>
      <c r="I83" s="12">
        <v>0</v>
      </c>
      <c r="J83" s="12">
        <v>0</v>
      </c>
      <c r="K83" s="28">
        <v>0</v>
      </c>
      <c r="L83" s="28">
        <v>0</v>
      </c>
      <c r="M83" s="28">
        <v>0</v>
      </c>
      <c r="N83" s="28">
        <v>0</v>
      </c>
      <c r="O83" s="28">
        <v>0</v>
      </c>
      <c r="P83" s="28">
        <v>0</v>
      </c>
    </row>
    <row r="84" spans="1:16">
      <c r="A84" s="3" t="s">
        <v>76</v>
      </c>
      <c r="B84" s="15">
        <f>+B85</f>
        <v>0</v>
      </c>
      <c r="C84" s="15">
        <f t="shared" ref="C84" si="16">+C85</f>
        <v>0</v>
      </c>
      <c r="D84" s="15">
        <f>+D85</f>
        <v>0</v>
      </c>
      <c r="E84" s="15">
        <v>0</v>
      </c>
      <c r="F84" s="15">
        <v>0</v>
      </c>
      <c r="G84" s="15"/>
      <c r="H84" s="12">
        <v>0</v>
      </c>
      <c r="I84" s="12">
        <v>0</v>
      </c>
      <c r="J84" s="28">
        <v>0</v>
      </c>
      <c r="K84" s="28">
        <v>0</v>
      </c>
      <c r="L84" s="28">
        <v>0</v>
      </c>
      <c r="M84" s="28">
        <v>0</v>
      </c>
      <c r="N84" s="28">
        <v>0</v>
      </c>
      <c r="O84" s="28">
        <v>0</v>
      </c>
      <c r="P84" s="28">
        <v>0</v>
      </c>
    </row>
    <row r="85" spans="1:16">
      <c r="A85" s="4" t="s">
        <v>77</v>
      </c>
      <c r="B85" s="12">
        <v>0</v>
      </c>
      <c r="C85" s="16">
        <v>0</v>
      </c>
      <c r="D85" s="16">
        <v>0</v>
      </c>
      <c r="E85" s="16">
        <v>0</v>
      </c>
      <c r="F85" s="16">
        <v>0</v>
      </c>
      <c r="H85" s="12">
        <v>0</v>
      </c>
      <c r="I85" s="12">
        <v>0</v>
      </c>
      <c r="J85" s="12">
        <v>0</v>
      </c>
      <c r="K85" s="28">
        <v>0</v>
      </c>
      <c r="L85" s="28">
        <v>0</v>
      </c>
      <c r="M85" s="28">
        <v>0</v>
      </c>
      <c r="N85" s="28">
        <v>0</v>
      </c>
      <c r="O85" s="28">
        <v>0</v>
      </c>
      <c r="P85" s="28">
        <v>0</v>
      </c>
    </row>
    <row r="86" spans="1:16">
      <c r="A86" s="18" t="s">
        <v>65</v>
      </c>
      <c r="B86" s="19">
        <f>+B69+B54+B38+B28+B18+B12+B64</f>
        <v>1773049739.9999998</v>
      </c>
      <c r="C86" s="19">
        <f>+C73+C69+C64+C54+C38+C28+C18+C12</f>
        <v>1773049739.9999998</v>
      </c>
      <c r="D86" s="19">
        <f>+D84+D81+D73+D69+D64+D54+D47+D38+D28+D18+D12</f>
        <v>138636322.06999999</v>
      </c>
      <c r="E86" s="19">
        <f>+E69+E54+E38+E28+E18+E12+E64+E73</f>
        <v>134809057.16</v>
      </c>
      <c r="F86" s="19">
        <f>+F69+F54+F38+F28+F18+F12+F64</f>
        <v>243238847.33999997</v>
      </c>
      <c r="G86" s="19">
        <f>+G69+G54+G38+G28+G18+G12+G64</f>
        <v>0</v>
      </c>
      <c r="H86" s="19">
        <f>+H69+H54+H38+H28+H18+H12+H64</f>
        <v>0</v>
      </c>
      <c r="I86" s="19">
        <f>+I69+I54+I38+I28+I18+I12+I64+I73</f>
        <v>0</v>
      </c>
      <c r="J86" s="19">
        <f>+J69+J54+J38+J28+J18+J12+J64+J73</f>
        <v>0</v>
      </c>
      <c r="K86" s="19">
        <f>+K69+K54+K38+K28+K18+K12+K64+K73</f>
        <v>0</v>
      </c>
      <c r="L86" s="19">
        <f>+L12+L18+L28+L38+L54+L69</f>
        <v>0</v>
      </c>
      <c r="M86" s="19">
        <f>+M69+M54+M38+M28+M18+M12</f>
        <v>0</v>
      </c>
      <c r="N86" s="19">
        <f>+N69+N54+N38+N28+N18+N12+N64</f>
        <v>0</v>
      </c>
      <c r="O86" s="19">
        <f>+O69+O54+O38+O28+O18+O12+O64</f>
        <v>0</v>
      </c>
      <c r="P86" s="19">
        <f>+P69+P54+P38+P28+P18+P12+P73+P64</f>
        <v>516684226.56999993</v>
      </c>
    </row>
    <row r="87" spans="1:16">
      <c r="H87" s="12"/>
      <c r="I87" s="12"/>
      <c r="J87" s="12"/>
      <c r="K87" s="26"/>
      <c r="L87" s="26"/>
    </row>
    <row r="88" spans="1:16">
      <c r="H88" s="25"/>
      <c r="I88" s="13"/>
    </row>
    <row r="92" spans="1:16" ht="21.75" thickBot="1">
      <c r="A92" s="36" t="s">
        <v>112</v>
      </c>
      <c r="B92" s="36"/>
      <c r="C92" s="36"/>
      <c r="D92" s="36"/>
      <c r="E92" s="36"/>
      <c r="F92" s="36"/>
      <c r="G92" s="36"/>
      <c r="H92" s="36"/>
      <c r="I92" s="36"/>
      <c r="J92" s="36"/>
      <c r="K92" s="36"/>
      <c r="L92" s="36"/>
      <c r="M92" s="36"/>
      <c r="N92" s="36"/>
      <c r="O92" s="36"/>
      <c r="P92" s="36"/>
    </row>
    <row r="93" spans="1:16" ht="30.75" thickBot="1">
      <c r="A93" s="35" t="s">
        <v>101</v>
      </c>
      <c r="G93" s="34"/>
      <c r="H93" s="34"/>
      <c r="I93" s="34"/>
      <c r="J93" s="34"/>
    </row>
    <row r="94" spans="1:16" ht="30.75" thickBot="1">
      <c r="A94" s="32" t="s">
        <v>102</v>
      </c>
    </row>
    <row r="95" spans="1:16" ht="60.75" thickBot="1">
      <c r="A95" s="33" t="s">
        <v>103</v>
      </c>
    </row>
    <row r="103" spans="4:4">
      <c r="D103"/>
    </row>
  </sheetData>
  <mergeCells count="10">
    <mergeCell ref="A92:P92"/>
    <mergeCell ref="A7:P7"/>
    <mergeCell ref="D9:P9"/>
    <mergeCell ref="A3:P3"/>
    <mergeCell ref="A4:P4"/>
    <mergeCell ref="A9:A10"/>
    <mergeCell ref="B9:B10"/>
    <mergeCell ref="C9:C10"/>
    <mergeCell ref="A5:P5"/>
    <mergeCell ref="A6:P6"/>
  </mergeCells>
  <pageMargins left="0.37" right="0.19685039370078741" top="0.23622047244094491" bottom="0.23622047244094491" header="0.15748031496062992" footer="0.15748031496062992"/>
  <pageSetup paperSize="153" scale="5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C3:Q84"/>
  <sheetViews>
    <sheetView showGridLines="0" zoomScale="70" zoomScaleNormal="70" workbookViewId="0">
      <selection activeCell="J19" sqref="J19"/>
    </sheetView>
  </sheetViews>
  <sheetFormatPr baseColWidth="10" defaultColWidth="11.42578125" defaultRowHeight="15"/>
  <cols>
    <col min="3" max="3" width="93.7109375" bestFit="1" customWidth="1"/>
    <col min="12" max="12" width="13.7109375" customWidth="1"/>
    <col min="14" max="14" width="13.28515625" customWidth="1"/>
    <col min="15" max="15" width="13.42578125" customWidth="1"/>
  </cols>
  <sheetData>
    <row r="3" spans="3:17" ht="28.5" customHeight="1">
      <c r="C3" s="41" t="s">
        <v>78</v>
      </c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</row>
    <row r="4" spans="3:17" ht="21" customHeight="1">
      <c r="C4" s="43" t="s">
        <v>67</v>
      </c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</row>
    <row r="5" spans="3:17" ht="15.75">
      <c r="C5" s="48" t="s">
        <v>68</v>
      </c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</row>
    <row r="6" spans="3:17" ht="15.75" customHeight="1">
      <c r="C6" s="50" t="s">
        <v>94</v>
      </c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</row>
    <row r="7" spans="3:17" ht="15.75" customHeight="1">
      <c r="C7" s="37" t="s">
        <v>79</v>
      </c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</row>
    <row r="9" spans="3:17" ht="23.25" customHeight="1">
      <c r="C9" s="5" t="s">
        <v>66</v>
      </c>
      <c r="D9" s="10" t="s">
        <v>81</v>
      </c>
      <c r="E9" s="10" t="s">
        <v>82</v>
      </c>
      <c r="F9" s="10" t="s">
        <v>83</v>
      </c>
      <c r="G9" s="10" t="s">
        <v>84</v>
      </c>
      <c r="H9" s="11" t="s">
        <v>85</v>
      </c>
      <c r="I9" s="10" t="s">
        <v>86</v>
      </c>
      <c r="J9" s="11" t="s">
        <v>87</v>
      </c>
      <c r="K9" s="10" t="s">
        <v>88</v>
      </c>
      <c r="L9" s="10" t="s">
        <v>89</v>
      </c>
      <c r="M9" s="10" t="s">
        <v>90</v>
      </c>
      <c r="N9" s="10" t="s">
        <v>91</v>
      </c>
      <c r="O9" s="11" t="s">
        <v>92</v>
      </c>
      <c r="P9" s="10" t="s">
        <v>80</v>
      </c>
    </row>
    <row r="10" spans="3:17">
      <c r="C10" s="1" t="s">
        <v>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3:17">
      <c r="C11" s="3" t="s">
        <v>1</v>
      </c>
    </row>
    <row r="12" spans="3:17">
      <c r="C12" s="4" t="s">
        <v>2</v>
      </c>
    </row>
    <row r="13" spans="3:17">
      <c r="C13" s="4" t="s">
        <v>3</v>
      </c>
      <c r="E13" s="8"/>
    </row>
    <row r="14" spans="3:17">
      <c r="C14" s="4" t="s">
        <v>4</v>
      </c>
      <c r="Q14" s="9"/>
    </row>
    <row r="15" spans="3:17">
      <c r="C15" s="4" t="s">
        <v>5</v>
      </c>
    </row>
    <row r="16" spans="3:17">
      <c r="C16" s="4" t="s">
        <v>6</v>
      </c>
    </row>
    <row r="17" spans="3:3">
      <c r="C17" s="3" t="s">
        <v>7</v>
      </c>
    </row>
    <row r="18" spans="3:3">
      <c r="C18" s="4" t="s">
        <v>8</v>
      </c>
    </row>
    <row r="19" spans="3:3">
      <c r="C19" s="4" t="s">
        <v>9</v>
      </c>
    </row>
    <row r="20" spans="3:3">
      <c r="C20" s="4" t="s">
        <v>10</v>
      </c>
    </row>
    <row r="21" spans="3:3">
      <c r="C21" s="4" t="s">
        <v>11</v>
      </c>
    </row>
    <row r="22" spans="3:3">
      <c r="C22" s="4" t="s">
        <v>12</v>
      </c>
    </row>
    <row r="23" spans="3:3">
      <c r="C23" s="4" t="s">
        <v>13</v>
      </c>
    </row>
    <row r="24" spans="3:3">
      <c r="C24" s="4" t="s">
        <v>14</v>
      </c>
    </row>
    <row r="25" spans="3:3">
      <c r="C25" s="4" t="s">
        <v>15</v>
      </c>
    </row>
    <row r="26" spans="3:3">
      <c r="C26" s="4" t="s">
        <v>16</v>
      </c>
    </row>
    <row r="27" spans="3:3">
      <c r="C27" s="3" t="s">
        <v>17</v>
      </c>
    </row>
    <row r="28" spans="3:3">
      <c r="C28" s="4" t="s">
        <v>18</v>
      </c>
    </row>
    <row r="29" spans="3:3">
      <c r="C29" s="4" t="s">
        <v>19</v>
      </c>
    </row>
    <row r="30" spans="3:3">
      <c r="C30" s="4" t="s">
        <v>20</v>
      </c>
    </row>
    <row r="31" spans="3:3">
      <c r="C31" s="4" t="s">
        <v>21</v>
      </c>
    </row>
    <row r="32" spans="3:3">
      <c r="C32" s="4" t="s">
        <v>22</v>
      </c>
    </row>
    <row r="33" spans="3:3">
      <c r="C33" s="4" t="s">
        <v>23</v>
      </c>
    </row>
    <row r="34" spans="3:3">
      <c r="C34" s="4" t="s">
        <v>24</v>
      </c>
    </row>
    <row r="35" spans="3:3">
      <c r="C35" s="4" t="s">
        <v>25</v>
      </c>
    </row>
    <row r="36" spans="3:3">
      <c r="C36" s="4" t="s">
        <v>26</v>
      </c>
    </row>
    <row r="37" spans="3:3">
      <c r="C37" s="3" t="s">
        <v>27</v>
      </c>
    </row>
    <row r="38" spans="3:3">
      <c r="C38" s="4" t="s">
        <v>28</v>
      </c>
    </row>
    <row r="39" spans="3:3">
      <c r="C39" s="4" t="s">
        <v>29</v>
      </c>
    </row>
    <row r="40" spans="3:3">
      <c r="C40" s="4" t="s">
        <v>30</v>
      </c>
    </row>
    <row r="41" spans="3:3">
      <c r="C41" s="4" t="s">
        <v>31</v>
      </c>
    </row>
    <row r="42" spans="3:3">
      <c r="C42" s="4" t="s">
        <v>32</v>
      </c>
    </row>
    <row r="43" spans="3:3">
      <c r="C43" s="4" t="s">
        <v>33</v>
      </c>
    </row>
    <row r="44" spans="3:3">
      <c r="C44" s="4" t="s">
        <v>34</v>
      </c>
    </row>
    <row r="45" spans="3:3">
      <c r="C45" s="4" t="s">
        <v>35</v>
      </c>
    </row>
    <row r="46" spans="3:3">
      <c r="C46" s="3" t="s">
        <v>36</v>
      </c>
    </row>
    <row r="47" spans="3:3">
      <c r="C47" s="4" t="s">
        <v>37</v>
      </c>
    </row>
    <row r="48" spans="3:3">
      <c r="C48" s="4" t="s">
        <v>38</v>
      </c>
    </row>
    <row r="49" spans="3:3">
      <c r="C49" s="4" t="s">
        <v>39</v>
      </c>
    </row>
    <row r="50" spans="3:3">
      <c r="C50" s="4" t="s">
        <v>40</v>
      </c>
    </row>
    <row r="51" spans="3:3">
      <c r="C51" s="4" t="s">
        <v>41</v>
      </c>
    </row>
    <row r="52" spans="3:3">
      <c r="C52" s="4" t="s">
        <v>42</v>
      </c>
    </row>
    <row r="53" spans="3:3">
      <c r="C53" s="3" t="s">
        <v>43</v>
      </c>
    </row>
    <row r="54" spans="3:3">
      <c r="C54" s="4" t="s">
        <v>44</v>
      </c>
    </row>
    <row r="55" spans="3:3">
      <c r="C55" s="4" t="s">
        <v>45</v>
      </c>
    </row>
    <row r="56" spans="3:3">
      <c r="C56" s="4" t="s">
        <v>46</v>
      </c>
    </row>
    <row r="57" spans="3:3">
      <c r="C57" s="4" t="s">
        <v>47</v>
      </c>
    </row>
    <row r="58" spans="3:3">
      <c r="C58" s="4" t="s">
        <v>48</v>
      </c>
    </row>
    <row r="59" spans="3:3">
      <c r="C59" s="4" t="s">
        <v>49</v>
      </c>
    </row>
    <row r="60" spans="3:3">
      <c r="C60" s="4" t="s">
        <v>50</v>
      </c>
    </row>
    <row r="61" spans="3:3">
      <c r="C61" s="4" t="s">
        <v>51</v>
      </c>
    </row>
    <row r="62" spans="3:3">
      <c r="C62" s="4" t="s">
        <v>52</v>
      </c>
    </row>
    <row r="63" spans="3:3">
      <c r="C63" s="3" t="s">
        <v>53</v>
      </c>
    </row>
    <row r="64" spans="3:3">
      <c r="C64" s="4" t="s">
        <v>54</v>
      </c>
    </row>
    <row r="65" spans="3:16">
      <c r="C65" s="4" t="s">
        <v>55</v>
      </c>
    </row>
    <row r="66" spans="3:16">
      <c r="C66" s="4" t="s">
        <v>56</v>
      </c>
    </row>
    <row r="67" spans="3:16">
      <c r="C67" s="4" t="s">
        <v>57</v>
      </c>
    </row>
    <row r="68" spans="3:16">
      <c r="C68" s="3" t="s">
        <v>58</v>
      </c>
    </row>
    <row r="69" spans="3:16">
      <c r="C69" s="4" t="s">
        <v>59</v>
      </c>
    </row>
    <row r="70" spans="3:16">
      <c r="C70" s="4" t="s">
        <v>60</v>
      </c>
    </row>
    <row r="71" spans="3:16">
      <c r="C71" s="3" t="s">
        <v>61</v>
      </c>
    </row>
    <row r="72" spans="3:16">
      <c r="C72" s="4" t="s">
        <v>62</v>
      </c>
    </row>
    <row r="73" spans="3:16">
      <c r="C73" s="4" t="s">
        <v>63</v>
      </c>
    </row>
    <row r="74" spans="3:16">
      <c r="C74" s="4" t="s">
        <v>64</v>
      </c>
    </row>
    <row r="75" spans="3:16">
      <c r="C75" s="1" t="s">
        <v>69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3:16">
      <c r="C76" s="3" t="s">
        <v>70</v>
      </c>
    </row>
    <row r="77" spans="3:16">
      <c r="C77" s="4" t="s">
        <v>71</v>
      </c>
    </row>
    <row r="78" spans="3:16">
      <c r="C78" s="4" t="s">
        <v>72</v>
      </c>
    </row>
    <row r="79" spans="3:16">
      <c r="C79" s="3" t="s">
        <v>73</v>
      </c>
    </row>
    <row r="80" spans="3:16">
      <c r="C80" s="4" t="s">
        <v>74</v>
      </c>
    </row>
    <row r="81" spans="3:16">
      <c r="C81" s="4" t="s">
        <v>75</v>
      </c>
    </row>
    <row r="82" spans="3:16">
      <c r="C82" s="3" t="s">
        <v>76</v>
      </c>
    </row>
    <row r="83" spans="3:16">
      <c r="C83" s="4" t="s">
        <v>77</v>
      </c>
    </row>
    <row r="84" spans="3:16">
      <c r="C84" s="7" t="s">
        <v>65</v>
      </c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</sheetData>
  <mergeCells count="5">
    <mergeCell ref="C4:P4"/>
    <mergeCell ref="C5:P5"/>
    <mergeCell ref="C6:P6"/>
    <mergeCell ref="C7:P7"/>
    <mergeCell ref="C3:P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P2 Presupuesto Aprobado-Ejec </vt:lpstr>
      <vt:lpstr>P3 Ejecucion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juan.melo</cp:lastModifiedBy>
  <cp:lastPrinted>2023-04-04T19:27:13Z</cp:lastPrinted>
  <dcterms:created xsi:type="dcterms:W3CDTF">2021-07-29T18:58:50Z</dcterms:created>
  <dcterms:modified xsi:type="dcterms:W3CDTF">2023-04-04T19:32:11Z</dcterms:modified>
</cp:coreProperties>
</file>