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2"/>
  <c r="P77" s="1"/>
  <c r="N77"/>
  <c r="M77"/>
  <c r="L77"/>
  <c r="K77"/>
  <c r="J77"/>
  <c r="I77"/>
  <c r="H77"/>
  <c r="G77"/>
  <c r="F77"/>
  <c r="E77"/>
  <c r="D77"/>
  <c r="C77"/>
  <c r="B77"/>
  <c r="G78"/>
  <c r="E78"/>
  <c r="G73"/>
  <c r="P13"/>
  <c r="P17"/>
  <c r="E14"/>
  <c r="D15"/>
  <c r="D14"/>
  <c r="C64"/>
  <c r="C54"/>
  <c r="C47"/>
  <c r="C17"/>
  <c r="C13"/>
  <c r="B17"/>
  <c r="B13"/>
  <c r="O69"/>
  <c r="O54"/>
  <c r="N54"/>
  <c r="O38"/>
  <c r="O28"/>
  <c r="O18"/>
  <c r="N69"/>
  <c r="N64"/>
  <c r="N38"/>
  <c r="N28"/>
  <c r="N18"/>
  <c r="M28"/>
  <c r="M18"/>
  <c r="M38"/>
  <c r="M54"/>
  <c r="L54"/>
  <c r="M64"/>
  <c r="M69"/>
  <c r="L69"/>
  <c r="P19"/>
  <c r="L64"/>
  <c r="K64"/>
  <c r="J64"/>
  <c r="K54"/>
  <c r="J54"/>
  <c r="L38"/>
  <c r="K38"/>
  <c r="L28"/>
  <c r="L18"/>
  <c r="K69"/>
  <c r="K28"/>
  <c r="K18"/>
  <c r="I54"/>
  <c r="I47" s="1"/>
  <c r="H54"/>
  <c r="J28"/>
  <c r="J18"/>
  <c r="I64"/>
  <c r="H64"/>
  <c r="G64"/>
  <c r="J38"/>
  <c r="J69"/>
  <c r="J12" l="1"/>
  <c r="J86" s="1"/>
  <c r="I38"/>
  <c r="I18"/>
  <c r="I69"/>
  <c r="I28"/>
  <c r="P16"/>
  <c r="H81"/>
  <c r="H73"/>
  <c r="H69"/>
  <c r="H38"/>
  <c r="H28"/>
  <c r="H18"/>
  <c r="G54"/>
  <c r="G38"/>
  <c r="G69"/>
  <c r="F69"/>
  <c r="G47"/>
  <c r="F47"/>
  <c r="G18"/>
  <c r="G28"/>
  <c r="P15"/>
  <c r="F64"/>
  <c r="F54"/>
  <c r="F28"/>
  <c r="F18"/>
  <c r="F86" s="1"/>
  <c r="F38"/>
  <c r="F78"/>
  <c r="E54"/>
  <c r="E38"/>
  <c r="E18"/>
  <c r="E69"/>
  <c r="E64"/>
  <c r="E47"/>
  <c r="E28"/>
  <c r="B12"/>
  <c r="D18"/>
  <c r="D84"/>
  <c r="D81"/>
  <c r="D78"/>
  <c r="D73"/>
  <c r="D69"/>
  <c r="D64"/>
  <c r="D54"/>
  <c r="D47"/>
  <c r="D38"/>
  <c r="D28"/>
  <c r="P45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N12"/>
  <c r="L12"/>
  <c r="L86" s="1"/>
  <c r="P64" l="1"/>
  <c r="P54"/>
  <c r="P28"/>
  <c r="P69"/>
  <c r="P38"/>
  <c r="P18"/>
  <c r="H12"/>
  <c r="P39"/>
  <c r="P14"/>
  <c r="I12"/>
  <c r="I86" s="1"/>
  <c r="H86"/>
  <c r="P47"/>
  <c r="P26"/>
  <c r="N86"/>
  <c r="K86"/>
  <c r="C38" l="1"/>
  <c r="C28"/>
  <c r="C12"/>
  <c r="C84"/>
  <c r="C81"/>
  <c r="C78"/>
  <c r="C73"/>
  <c r="C69"/>
  <c r="C18"/>
  <c r="O12"/>
  <c r="O86" s="1"/>
  <c r="M12"/>
  <c r="G12"/>
  <c r="P12" s="1"/>
  <c r="F12"/>
  <c r="E12"/>
  <c r="E86" s="1"/>
  <c r="D12"/>
  <c r="D86" s="1"/>
  <c r="B84"/>
  <c r="B81"/>
  <c r="B78"/>
  <c r="B73"/>
  <c r="B69"/>
  <c r="B64"/>
  <c r="B54"/>
  <c r="B47"/>
  <c r="B38"/>
  <c r="B28"/>
  <c r="B18"/>
  <c r="B86" l="1"/>
  <c r="G86"/>
  <c r="P73"/>
  <c r="C86"/>
  <c r="M86"/>
  <c r="P86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<sst xmlns="http://schemas.openxmlformats.org/spreadsheetml/2006/main" count="196" uniqueCount="114">
  <si>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</si>
  <si>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</si>
  <si>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</si>
  <si>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</si>
  <si>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</si>
  <si>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</si>
  <si>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</si>
  <si>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</si>
  <si>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</si>
  <si>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</si>
  <si>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</si>
  <si>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</si>
  <si>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</si>
  <si>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</si>
  <si>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</si>
  <si>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</si>
  <si>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</si>
  <si>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</si>
  <si>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</si>
  <si>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</si>
  <si>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</si>
  <si>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</si>
  <si>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</si>
  <si>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</si>
  <si>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</si>
  <si>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</si>
  <si>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</si>
  <si>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</si>
  <si>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</si>
  <si>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</si>
  <si>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</si>
  <si>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</si>
  <si>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</si>
  <si>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</si>
  <si>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</si>
  <si>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</si>
  <si>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</si>
  <si>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</si>
  <si>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</si>
  <si>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</si>
  <si>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</si>
  <si>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</si>
  <si>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</si>
  <si>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</si>
  <si>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</si>
  <si>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</si>
  <si>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</si>
  <si>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</si>
  <si>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</si>
  <si>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</si>
  <si>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</si>
  <si>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</si>
  <si>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</si>
  <si>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</si>
  <si>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</si>
  <si>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</si>
  <si>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</si>
  <si>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</si>
  <si>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</si>
  <si>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</si>
  <si>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</si>
  <si>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</si>
  <si>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</si>
  <si>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</si>
  <si>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</si>
  <si>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</si>
  <si>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</si>
  <si>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</si>
  <si>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</si>
  <si>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</si>
  <si>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</si>
  <si>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</si>
  <si>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</si>
  <si>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</si>
  <si>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</si>
  <si>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</si>
  <si>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</si>
  <si>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</si>
  <si>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</si>
  <si>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</si>
  <si>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</si>
  <si>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</si>
  <si>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</si>
  <si>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</si>
  <si>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</si>
  <si>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</si>
  <si>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</si>
  <si>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</si>
  <si>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</si>
  <si>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</si>
  <si>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</si>
  <si>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</si>
  <si>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</si>
  <si>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</si>
  <si>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</si>
  <si>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</si>
  <si>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</si>
  <si>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</si>
  <si>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</si>
  <si>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</si>
  <si>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</si>
  <si>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</si>
  <si>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</si>
  <si>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</si>
  <si>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</si>
  <si>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</si>
  <si>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</si>
  <si>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</si>
  <si>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</si>
  <si>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</si>
  <si>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</si>
  <si>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</si>
  <si>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</si>
  <si>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{2023}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</si>
</sst>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86</xdr:row>
      <xdr:rowOff>19050</xdr:rowOff>
    </xdr:from>
    <xdr:to>
      <xdr:col>7</xdr:col>
      <xdr:colOff>266700</xdr:colOff>
      <xdr:row>93</xdr:row>
      <xdr:rowOff>247650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3975" y="16811625"/>
          <a:ext cx="30670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A76" workbookViewId="0">
      <selection activeCell="D102" sqref="D102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15" width="15.140625" style="16" bestFit="1" customWidth="1"/>
    <col min="16" max="16" width="16.85546875" style="16" bestFit="1" customWidth="1"/>
  </cols>
  <sheetData>
    <row r="3" spans="1:17" ht="28.5" customHeight="1">
      <c r="A3" s="41" t="s">
        <v>98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1" customHeight="1">
      <c r="A4" s="43" t="s">
        <v>99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>
      <c r="A5" s="48" t="s">
        <v>113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>
      <c r="A6" s="50" t="s">
        <v>100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>
      <c r="A7" s="37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>
      <c r="A9" s="45" t="s">
        <v>66</v>
      </c>
      <c r="B9" s="46" t="s">
        <v>96</v>
      </c>
      <c r="C9" s="46" t="s">
        <v>95</v>
      </c>
      <c r="D9" s="38" t="s">
        <v>93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7">
      <c r="A10" s="45"/>
      <c r="B10" s="47"/>
      <c r="C10" s="47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1479483643.6899998</v>
      </c>
      <c r="C12" s="15">
        <f t="shared" ref="C12:O12" si="0">+C13+C14+C15+C16+C17</f>
        <v>1479483643.6899998</v>
      </c>
      <c r="D12" s="15">
        <f t="shared" si="0"/>
        <v>110198753.47</v>
      </c>
      <c r="E12" s="15">
        <f t="shared" si="0"/>
        <v>111575853.14</v>
      </c>
      <c r="F12" s="15">
        <f t="shared" si="0"/>
        <v>111602392.42999999</v>
      </c>
      <c r="G12" s="15">
        <f t="shared" si="0"/>
        <v>110747834.38000001</v>
      </c>
      <c r="H12" s="24">
        <f>+H13+H14+H15+H16+H17</f>
        <v>111321479.78999999</v>
      </c>
      <c r="I12" s="24">
        <f>+I13+I14+I15+I16+I17</f>
        <v>112831817.47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 t="shared" si="0"/>
        <v>0</v>
      </c>
      <c r="N12" s="24">
        <f>+N13+N14+N15+N16+N17</f>
        <v>0</v>
      </c>
      <c r="O12" s="15">
        <f t="shared" si="0"/>
        <v>0</v>
      </c>
      <c r="P12" s="15">
        <f>+O12+N12+M12+L12+K12+J12+I12+H12+G12+F12+E12+D12</f>
        <v>668278130.68000007</v>
      </c>
    </row>
    <row r="13" spans="1:17">
      <c r="A13" s="4" t="s">
        <v>2</v>
      </c>
      <c r="B13" s="12">
        <f>1074688972+189600000+105357414.33</f>
        <v>1369646386.3299999</v>
      </c>
      <c r="C13" s="12">
        <f>1074688972+189600000+105357414.33</f>
        <v>1369646386.3299999</v>
      </c>
      <c r="D13" s="16">
        <v>95817403.049999997</v>
      </c>
      <c r="E13" s="16">
        <v>96599465.060000002</v>
      </c>
      <c r="F13" s="16">
        <v>96806738.629999995</v>
      </c>
      <c r="G13" s="16">
        <v>95980862.540000007</v>
      </c>
      <c r="H13" s="12">
        <v>96570679.719999999</v>
      </c>
      <c r="I13" s="12">
        <v>97979730.709999993</v>
      </c>
      <c r="J13" s="12"/>
      <c r="K13" s="26"/>
      <c r="L13" s="26"/>
      <c r="N13" s="26"/>
      <c r="P13" s="16">
        <f>+O13+N13+M13+L13+K13+I13+H13+G13+F13+D13+E13+J13</f>
        <v>579754879.71000004</v>
      </c>
    </row>
    <row r="14" spans="1:17">
      <c r="A14" s="4" t="s">
        <v>3</v>
      </c>
      <c r="B14" s="12">
        <v>83283000</v>
      </c>
      <c r="C14" s="12">
        <v>83283000</v>
      </c>
      <c r="D14" s="16">
        <f>3001835+350000+66500+7970770+720000</f>
        <v>12109105</v>
      </c>
      <c r="E14" s="22">
        <f>3249064+510000+66500+8018770+720000</f>
        <v>12564334</v>
      </c>
      <c r="F14" s="16">
        <v>12482280</v>
      </c>
      <c r="G14" s="16">
        <v>12432355.48</v>
      </c>
      <c r="H14" s="12">
        <v>12464037.66</v>
      </c>
      <c r="I14" s="12">
        <v>12437704</v>
      </c>
      <c r="J14" s="12"/>
      <c r="K14" s="29"/>
      <c r="L14" s="26"/>
      <c r="N14" s="26"/>
      <c r="P14" s="16">
        <f t="shared" ref="P14:P76" si="1">+O14+N14+M14+L14+K14+I14+H14+G14+F14+D14+E14+J14</f>
        <v>74489816.140000001</v>
      </c>
    </row>
    <row r="15" spans="1:17">
      <c r="A15" s="4" t="s">
        <v>4</v>
      </c>
      <c r="B15" s="12">
        <v>0</v>
      </c>
      <c r="C15" s="12">
        <v>0</v>
      </c>
      <c r="D15" s="16">
        <f>119861.25+33078.58</f>
        <v>152939.83000000002</v>
      </c>
      <c r="E15" s="16">
        <v>202671.56</v>
      </c>
      <c r="F15" s="16">
        <v>106384.78</v>
      </c>
      <c r="G15" s="16">
        <v>138447.85999999999</v>
      </c>
      <c r="H15" s="12">
        <v>128598.77</v>
      </c>
      <c r="I15" s="12">
        <v>234839.43</v>
      </c>
      <c r="J15" s="12"/>
      <c r="K15" s="30"/>
      <c r="L15" s="26"/>
      <c r="N15" s="26"/>
      <c r="P15" s="16">
        <f>+O15+N15+M15+L15+K15+I15+H15+G15+F15+D15+E15+J15</f>
        <v>963882.23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/>
      <c r="K16" s="26"/>
      <c r="L16" s="26"/>
      <c r="N16" s="26"/>
      <c r="P16" s="16">
        <f t="shared" si="1"/>
        <v>0</v>
      </c>
    </row>
    <row r="17" spans="1:16">
      <c r="A17" s="4" t="s">
        <v>6</v>
      </c>
      <c r="B17" s="12">
        <f>22718687.16+3835570.2</f>
        <v>26554257.359999999</v>
      </c>
      <c r="C17" s="12">
        <f>22718687.16+3835570.2</f>
        <v>26554257.359999999</v>
      </c>
      <c r="D17" s="16">
        <v>2119305.59</v>
      </c>
      <c r="E17" s="16">
        <v>2209382.52</v>
      </c>
      <c r="F17" s="16">
        <v>2206989.02</v>
      </c>
      <c r="G17" s="16">
        <v>2196168.5</v>
      </c>
      <c r="H17" s="12">
        <v>2158163.64</v>
      </c>
      <c r="I17" s="12">
        <v>2179543.33</v>
      </c>
      <c r="J17" s="12"/>
      <c r="K17" s="29"/>
      <c r="L17" s="26"/>
      <c r="N17" s="26"/>
      <c r="P17" s="16">
        <f>+O17+N17+M17+L17+K17+I17+H17+G17+F17+D17+E17+J17</f>
        <v>13069552.6</v>
      </c>
    </row>
    <row r="18" spans="1:16">
      <c r="A18" s="3" t="s">
        <v>7</v>
      </c>
      <c r="B18" s="15">
        <f>+B19+B20+B21+B22+B23+B24+B25+B26+B27</f>
        <v>200771140.31</v>
      </c>
      <c r="C18" s="15">
        <f t="shared" ref="C18" si="2">+C19+C20+C21+C22+C23+C24+C25+C26+C27</f>
        <v>200771140.31</v>
      </c>
      <c r="D18" s="15">
        <f t="shared" ref="D18:L18" si="3">+D19+D20+D21+D22+D23+D24+D25+D26+D27</f>
        <v>11025109.879999999</v>
      </c>
      <c r="E18" s="15">
        <f t="shared" si="3"/>
        <v>12490725.609999999</v>
      </c>
      <c r="F18" s="15">
        <f t="shared" si="3"/>
        <v>122296591.92</v>
      </c>
      <c r="G18" s="15">
        <f t="shared" si="3"/>
        <v>11245884.390000001</v>
      </c>
      <c r="H18" s="15">
        <f t="shared" si="3"/>
        <v>11940654.540000001</v>
      </c>
      <c r="I18" s="15">
        <f t="shared" si="3"/>
        <v>9509671.7300000004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>+M19+M20+M21+M22+M23+M24+M25+M26+M27</f>
        <v>0</v>
      </c>
      <c r="N18" s="15">
        <f>+N19+N20+N21+N22+N23+N24+N25+N26+N27</f>
        <v>0</v>
      </c>
      <c r="O18" s="15">
        <f>+O19+O20+O21+O22+O23+O24+O25+O26+O27</f>
        <v>0</v>
      </c>
      <c r="P18" s="15">
        <f>+O18+N18+M18+L18+K18+J18+I18+H18+G18+F18+E18+D18</f>
        <v>178508638.06999999</v>
      </c>
    </row>
    <row r="19" spans="1:16">
      <c r="A19" s="4" t="s">
        <v>8</v>
      </c>
      <c r="B19" s="12">
        <v>58427081</v>
      </c>
      <c r="C19" s="12">
        <v>58427081</v>
      </c>
      <c r="D19" s="16">
        <v>4893367.68</v>
      </c>
      <c r="E19" s="16">
        <v>4553892.93</v>
      </c>
      <c r="F19" s="16">
        <v>4747549.72</v>
      </c>
      <c r="G19" s="16">
        <v>4684017.6500000004</v>
      </c>
      <c r="H19" s="12">
        <v>5079639.26</v>
      </c>
      <c r="I19" s="12">
        <v>2614948</v>
      </c>
      <c r="J19" s="12"/>
      <c r="K19" s="29"/>
      <c r="L19" s="26"/>
      <c r="N19" s="26"/>
      <c r="P19" s="16">
        <f>+O19+N19+M19+L19+K19+I19+H19+G19+F19+D19+E19+J19</f>
        <v>26573415.239999998</v>
      </c>
    </row>
    <row r="20" spans="1:16">
      <c r="A20" s="4" t="s">
        <v>9</v>
      </c>
      <c r="B20" s="12">
        <v>360000</v>
      </c>
      <c r="C20" s="12">
        <v>360000</v>
      </c>
      <c r="D20" s="16">
        <v>0</v>
      </c>
      <c r="E20" s="16">
        <v>0</v>
      </c>
      <c r="F20" s="16">
        <v>0</v>
      </c>
      <c r="G20" s="16">
        <v>0</v>
      </c>
      <c r="H20" s="12">
        <v>59495.8</v>
      </c>
      <c r="I20" s="12">
        <v>1498.6</v>
      </c>
      <c r="J20" s="12"/>
      <c r="K20" s="29"/>
      <c r="L20" s="26"/>
      <c r="N20" s="26"/>
      <c r="P20" s="16">
        <f t="shared" si="1"/>
        <v>60994.400000000001</v>
      </c>
    </row>
    <row r="21" spans="1:16">
      <c r="A21" s="4" t="s">
        <v>10</v>
      </c>
      <c r="B21" s="12">
        <v>6903600</v>
      </c>
      <c r="C21" s="12">
        <v>6903600</v>
      </c>
      <c r="D21" s="16">
        <v>498600</v>
      </c>
      <c r="E21" s="16">
        <v>567700</v>
      </c>
      <c r="F21" s="16">
        <v>626600</v>
      </c>
      <c r="G21" s="16">
        <v>546700</v>
      </c>
      <c r="H21" s="12">
        <v>643200</v>
      </c>
      <c r="I21" s="12">
        <v>1018500</v>
      </c>
      <c r="J21" s="12"/>
      <c r="K21" s="29"/>
      <c r="L21" s="26"/>
      <c r="N21" s="26"/>
      <c r="P21" s="16">
        <f t="shared" si="1"/>
        <v>3901300</v>
      </c>
    </row>
    <row r="22" spans="1:16">
      <c r="A22" s="4" t="s">
        <v>11</v>
      </c>
      <c r="B22" s="12">
        <v>756010.31</v>
      </c>
      <c r="C22" s="12">
        <v>756010.31</v>
      </c>
      <c r="D22" s="16">
        <v>46000</v>
      </c>
      <c r="E22" s="16">
        <v>42000</v>
      </c>
      <c r="F22" s="16">
        <v>40000</v>
      </c>
      <c r="G22" s="16">
        <v>42000</v>
      </c>
      <c r="H22" s="12">
        <v>42000</v>
      </c>
      <c r="I22" s="12">
        <v>42000</v>
      </c>
      <c r="J22" s="12"/>
      <c r="K22" s="29"/>
      <c r="L22" s="26"/>
      <c r="N22" s="26"/>
      <c r="P22" s="16">
        <f t="shared" si="1"/>
        <v>254000</v>
      </c>
    </row>
    <row r="23" spans="1:16">
      <c r="A23" s="4" t="s">
        <v>12</v>
      </c>
      <c r="B23" s="12">
        <v>119571901</v>
      </c>
      <c r="C23" s="12">
        <v>119571901</v>
      </c>
      <c r="D23" s="16">
        <v>1092758.1399999999</v>
      </c>
      <c r="E23" s="16">
        <v>1373159.94</v>
      </c>
      <c r="F23" s="16">
        <v>107131931</v>
      </c>
      <c r="G23" s="16">
        <v>1070318.8700000001</v>
      </c>
      <c r="H23" s="12">
        <v>964110.94</v>
      </c>
      <c r="I23" s="12">
        <v>1271034.57</v>
      </c>
      <c r="J23" s="12"/>
      <c r="K23" s="29"/>
      <c r="L23" s="26"/>
      <c r="N23" s="26"/>
      <c r="P23" s="16">
        <f t="shared" si="1"/>
        <v>112903313.45999999</v>
      </c>
    </row>
    <row r="24" spans="1:16">
      <c r="A24" s="4" t="s">
        <v>13</v>
      </c>
      <c r="B24" s="12">
        <v>7200000</v>
      </c>
      <c r="C24" s="12">
        <v>7200000</v>
      </c>
      <c r="D24" s="16">
        <v>375886.23</v>
      </c>
      <c r="E24" s="16">
        <v>114443.18</v>
      </c>
      <c r="F24" s="16">
        <v>42705.43</v>
      </c>
      <c r="G24" s="16">
        <v>18862.259999999998</v>
      </c>
      <c r="H24" s="12">
        <v>42481.15</v>
      </c>
      <c r="I24" s="12">
        <v>7291.69</v>
      </c>
      <c r="J24" s="12"/>
      <c r="K24" s="29"/>
      <c r="L24" s="26"/>
      <c r="N24" s="26"/>
      <c r="P24" s="16">
        <f t="shared" si="1"/>
        <v>601669.93999999994</v>
      </c>
    </row>
    <row r="25" spans="1:16">
      <c r="A25" s="4" t="s">
        <v>14</v>
      </c>
      <c r="B25" s="12">
        <v>6892548</v>
      </c>
      <c r="C25" s="12">
        <v>6892548</v>
      </c>
      <c r="D25" s="16">
        <v>3898</v>
      </c>
      <c r="E25" s="16">
        <v>739982.63</v>
      </c>
      <c r="F25" s="16">
        <v>21638</v>
      </c>
      <c r="G25" s="16">
        <v>632402.19999999995</v>
      </c>
      <c r="H25" s="12">
        <v>179360</v>
      </c>
      <c r="I25" s="12">
        <v>141867</v>
      </c>
      <c r="J25" s="12"/>
      <c r="K25" s="29"/>
      <c r="L25" s="26"/>
      <c r="N25" s="26"/>
      <c r="P25" s="16">
        <f t="shared" si="1"/>
        <v>1719147.83</v>
      </c>
    </row>
    <row r="26" spans="1:16">
      <c r="A26" s="4" t="s">
        <v>104</v>
      </c>
      <c r="B26" s="12">
        <v>660000</v>
      </c>
      <c r="C26" s="12">
        <v>660000</v>
      </c>
      <c r="D26" s="16">
        <v>736250.83</v>
      </c>
      <c r="E26" s="16">
        <v>2045810.93</v>
      </c>
      <c r="F26" s="16">
        <v>6274369.7699999996</v>
      </c>
      <c r="G26" s="16">
        <v>974743.41</v>
      </c>
      <c r="H26" s="12">
        <v>1549445.39</v>
      </c>
      <c r="I26" s="12">
        <v>781171.87</v>
      </c>
      <c r="J26" s="12"/>
      <c r="K26" s="29"/>
      <c r="L26" s="26"/>
      <c r="N26" s="26"/>
      <c r="P26" s="16">
        <f t="shared" si="1"/>
        <v>12361792.199999999</v>
      </c>
    </row>
    <row r="27" spans="1:16">
      <c r="A27" s="4" t="s">
        <v>16</v>
      </c>
      <c r="B27" s="12">
        <v>0</v>
      </c>
      <c r="C27" s="12">
        <v>0</v>
      </c>
      <c r="D27" s="16">
        <v>3378349</v>
      </c>
      <c r="E27" s="16">
        <v>3053736</v>
      </c>
      <c r="F27" s="16">
        <v>3411798</v>
      </c>
      <c r="G27" s="16">
        <v>3276840</v>
      </c>
      <c r="H27" s="12">
        <v>3380922</v>
      </c>
      <c r="I27" s="12">
        <v>3631360</v>
      </c>
      <c r="J27" s="12"/>
      <c r="K27" s="26"/>
      <c r="L27" s="26"/>
      <c r="N27" s="26"/>
      <c r="P27" s="16">
        <f t="shared" si="1"/>
        <v>20133005</v>
      </c>
    </row>
    <row r="28" spans="1:16">
      <c r="A28" s="3" t="s">
        <v>17</v>
      </c>
      <c r="B28" s="15">
        <f t="shared" ref="B28:O28" si="4">+B29+B30+B31+B32+B33+B34+B35+B36+B37</f>
        <v>87874956</v>
      </c>
      <c r="C28" s="15">
        <f t="shared" si="4"/>
        <v>87874956</v>
      </c>
      <c r="D28" s="15">
        <f t="shared" si="4"/>
        <v>16759048.870000001</v>
      </c>
      <c r="E28" s="15">
        <f t="shared" si="4"/>
        <v>10134250.300000001</v>
      </c>
      <c r="F28" s="15">
        <f t="shared" si="4"/>
        <v>9050478.9900000002</v>
      </c>
      <c r="G28" s="15">
        <f t="shared" si="4"/>
        <v>7468086.8700000001</v>
      </c>
      <c r="H28" s="15">
        <f t="shared" si="4"/>
        <v>7863385.1399999997</v>
      </c>
      <c r="I28" s="15">
        <f t="shared" si="4"/>
        <v>11469975.76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>+O28+N28+M28+L28+K28+J28+I28+H28+G28+F28+E28+D28</f>
        <v>62745225.930000007</v>
      </c>
    </row>
    <row r="29" spans="1:16">
      <c r="A29" s="4" t="s">
        <v>18</v>
      </c>
      <c r="B29" s="12">
        <v>6660000</v>
      </c>
      <c r="C29" s="12">
        <v>6660000</v>
      </c>
      <c r="D29" s="16">
        <v>1300</v>
      </c>
      <c r="E29" s="16">
        <v>0</v>
      </c>
      <c r="F29" s="16">
        <v>0</v>
      </c>
      <c r="G29" s="16">
        <v>0</v>
      </c>
      <c r="H29" s="12">
        <v>0</v>
      </c>
      <c r="I29" s="12">
        <v>1381</v>
      </c>
      <c r="J29" s="12"/>
      <c r="K29" s="29"/>
      <c r="L29" s="26"/>
      <c r="N29" s="26"/>
      <c r="P29" s="16">
        <f t="shared" si="1"/>
        <v>2681</v>
      </c>
    </row>
    <row r="30" spans="1:16">
      <c r="A30" s="4" t="s">
        <v>19</v>
      </c>
      <c r="B30" s="12">
        <v>0</v>
      </c>
      <c r="C30" s="12">
        <v>0</v>
      </c>
      <c r="D30" s="16">
        <v>942195.18</v>
      </c>
      <c r="E30" s="16">
        <v>353505.45</v>
      </c>
      <c r="F30" s="16">
        <v>2193705</v>
      </c>
      <c r="G30" s="16">
        <v>316097.59999999998</v>
      </c>
      <c r="H30" s="12">
        <v>125</v>
      </c>
      <c r="I30" s="12">
        <v>151925</v>
      </c>
      <c r="J30" s="12"/>
      <c r="K30" s="31"/>
      <c r="L30" s="26"/>
      <c r="N30" s="26"/>
      <c r="P30" s="16">
        <f t="shared" si="1"/>
        <v>3957553.2300000004</v>
      </c>
    </row>
    <row r="31" spans="1:16">
      <c r="A31" s="4" t="s">
        <v>20</v>
      </c>
      <c r="B31" s="12">
        <v>2580000</v>
      </c>
      <c r="C31" s="12">
        <v>2580000</v>
      </c>
      <c r="D31" s="16">
        <v>0</v>
      </c>
      <c r="E31" s="16">
        <v>187918</v>
      </c>
      <c r="F31" s="16">
        <v>0</v>
      </c>
      <c r="G31" s="16">
        <v>0</v>
      </c>
      <c r="H31" s="12">
        <v>0</v>
      </c>
      <c r="I31" s="12">
        <v>387800</v>
      </c>
      <c r="J31" s="12"/>
      <c r="K31" s="30"/>
      <c r="L31" s="26"/>
      <c r="N31" s="26"/>
      <c r="P31" s="16">
        <f t="shared" si="1"/>
        <v>575718</v>
      </c>
    </row>
    <row r="32" spans="1:16">
      <c r="A32" s="4" t="s">
        <v>21</v>
      </c>
      <c r="B32" s="12">
        <v>1020000</v>
      </c>
      <c r="C32" s="12">
        <v>1020000</v>
      </c>
      <c r="D32" s="16">
        <v>0</v>
      </c>
      <c r="E32" s="16">
        <v>3153000</v>
      </c>
      <c r="F32" s="16">
        <v>0</v>
      </c>
      <c r="G32" s="16">
        <v>0</v>
      </c>
      <c r="H32" s="12">
        <v>0</v>
      </c>
      <c r="I32" s="12">
        <v>3297982</v>
      </c>
      <c r="J32" s="12"/>
      <c r="K32" s="26"/>
      <c r="L32" s="26"/>
      <c r="N32" s="26"/>
      <c r="P32" s="16">
        <f t="shared" si="1"/>
        <v>6450982</v>
      </c>
    </row>
    <row r="33" spans="1:16">
      <c r="A33" s="4" t="s">
        <v>105</v>
      </c>
      <c r="B33" s="12">
        <v>2700000</v>
      </c>
      <c r="C33" s="12">
        <v>2700000</v>
      </c>
      <c r="D33" s="16">
        <v>7534.97</v>
      </c>
      <c r="E33" s="16">
        <v>160577.60000000001</v>
      </c>
      <c r="F33" s="16">
        <v>3633.53</v>
      </c>
      <c r="G33" s="16">
        <v>4045</v>
      </c>
      <c r="H33" s="12">
        <v>129728.49</v>
      </c>
      <c r="I33" s="12">
        <v>188.51</v>
      </c>
      <c r="J33" s="12"/>
      <c r="K33" s="31"/>
      <c r="L33" s="26"/>
      <c r="N33" s="26"/>
      <c r="P33" s="16">
        <f t="shared" si="1"/>
        <v>305708.09999999998</v>
      </c>
    </row>
    <row r="34" spans="1:16">
      <c r="A34" s="4" t="s">
        <v>23</v>
      </c>
      <c r="B34" s="12">
        <v>2074956</v>
      </c>
      <c r="C34" s="12">
        <v>2074956</v>
      </c>
      <c r="D34" s="16">
        <v>5795.1</v>
      </c>
      <c r="E34" s="16">
        <v>39087.120000000003</v>
      </c>
      <c r="F34" s="16">
        <v>29972.75</v>
      </c>
      <c r="G34" s="16">
        <v>1142024.8999999999</v>
      </c>
      <c r="H34" s="12">
        <v>3946.18</v>
      </c>
      <c r="I34" s="12">
        <v>931724.2</v>
      </c>
      <c r="J34" s="12"/>
      <c r="K34" s="31"/>
      <c r="L34" s="26"/>
      <c r="N34" s="26"/>
      <c r="P34" s="16">
        <f t="shared" si="1"/>
        <v>2152550.25</v>
      </c>
    </row>
    <row r="35" spans="1:16">
      <c r="A35" s="4" t="s">
        <v>24</v>
      </c>
      <c r="B35" s="12">
        <v>62400000</v>
      </c>
      <c r="C35" s="12">
        <v>62400000</v>
      </c>
      <c r="D35" s="16">
        <v>15791593.630000001</v>
      </c>
      <c r="E35" s="16">
        <v>5083576.33</v>
      </c>
      <c r="F35" s="16">
        <v>5930319.1299999999</v>
      </c>
      <c r="G35" s="16">
        <v>5168632.71</v>
      </c>
      <c r="H35" s="12">
        <v>6740073.21</v>
      </c>
      <c r="I35" s="12">
        <v>6680440.96</v>
      </c>
      <c r="J35" s="12"/>
      <c r="K35" s="31"/>
      <c r="L35" s="26"/>
      <c r="N35" s="26"/>
      <c r="P35" s="16">
        <f t="shared" si="1"/>
        <v>45394635.969999999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/>
      <c r="K36" s="26"/>
      <c r="L36" s="26"/>
      <c r="N36" s="26"/>
      <c r="P36" s="16">
        <f t="shared" si="1"/>
        <v>0</v>
      </c>
    </row>
    <row r="37" spans="1:16">
      <c r="A37" s="4" t="s">
        <v>26</v>
      </c>
      <c r="B37" s="12">
        <v>10440000</v>
      </c>
      <c r="C37" s="12">
        <v>10440000</v>
      </c>
      <c r="D37" s="16">
        <v>10629.99</v>
      </c>
      <c r="E37" s="16">
        <v>1156585.8</v>
      </c>
      <c r="F37" s="16">
        <v>892848.58</v>
      </c>
      <c r="G37" s="16">
        <v>837286.66</v>
      </c>
      <c r="H37" s="12">
        <v>989512.26</v>
      </c>
      <c r="I37" s="12">
        <v>18534.09</v>
      </c>
      <c r="J37" s="12"/>
      <c r="K37" s="29"/>
      <c r="L37" s="26"/>
      <c r="N37" s="26"/>
      <c r="P37" s="16">
        <f t="shared" si="1"/>
        <v>3905397.38</v>
      </c>
    </row>
    <row r="38" spans="1:16">
      <c r="A38" s="3" t="s">
        <v>27</v>
      </c>
      <c r="B38" s="15">
        <f>+B39+B40+B42+B43+B41+B44+B45+B46</f>
        <v>3000000</v>
      </c>
      <c r="C38" s="15">
        <f>+C39+C40+C42+C43+C41+C44+C45+C46</f>
        <v>3000000</v>
      </c>
      <c r="D38" s="15">
        <f t="shared" ref="D38:J38" si="5">+D39+D40+D41+D42+D43+D44+D45+D46</f>
        <v>493409.85</v>
      </c>
      <c r="E38" s="15">
        <f t="shared" si="5"/>
        <v>480703.15</v>
      </c>
      <c r="F38" s="15">
        <f t="shared" si="5"/>
        <v>289384</v>
      </c>
      <c r="G38" s="15">
        <f t="shared" si="5"/>
        <v>481625</v>
      </c>
      <c r="H38" s="15">
        <f t="shared" si="5"/>
        <v>540517.44999999995</v>
      </c>
      <c r="I38" s="15">
        <f t="shared" si="5"/>
        <v>938523.42</v>
      </c>
      <c r="J38" s="15">
        <f t="shared" si="5"/>
        <v>0</v>
      </c>
      <c r="K38" s="15">
        <f>+K39+K40+K41+K42+K43+K44+K45+K46+K47+K48+K49+K50+K51+K52+K53</f>
        <v>0</v>
      </c>
      <c r="L38" s="15">
        <f>+L39+L40+L41+L42+L43+L44+L45+L46+L47+L48+L49+L50+L51+L52+L53</f>
        <v>0</v>
      </c>
      <c r="M38" s="15">
        <f>+M39+M40+M41+M42+M43+M44+M45+M46+M47+M48+M49+M50+M51+M52+M53</f>
        <v>0</v>
      </c>
      <c r="N38" s="15">
        <f>+N39+N40+N41+N42+N43+N44+N45+N46+N47+N48+N49+N50+N51+N52+N53</f>
        <v>0</v>
      </c>
      <c r="O38" s="15">
        <f>+O39+O40+O41+O42+O43+O44+O45+O46+O47+O48+O49+O50+O51+O52+O53</f>
        <v>0</v>
      </c>
      <c r="P38" s="15">
        <f>+O38+N38+M38+L38+K38+J38+I38+H38+G38+F38+E38+D38</f>
        <v>3224162.87</v>
      </c>
    </row>
    <row r="39" spans="1:16">
      <c r="A39" s="4" t="s">
        <v>28</v>
      </c>
      <c r="B39" s="12">
        <v>3000000</v>
      </c>
      <c r="C39" s="12">
        <v>3000000</v>
      </c>
      <c r="D39" s="16">
        <v>493409.85</v>
      </c>
      <c r="E39" s="16">
        <v>480703.15</v>
      </c>
      <c r="F39" s="16">
        <v>289384</v>
      </c>
      <c r="G39" s="16">
        <v>481625</v>
      </c>
      <c r="H39" s="12">
        <v>540517.44999999995</v>
      </c>
      <c r="I39" s="12">
        <v>938523.42</v>
      </c>
      <c r="J39" s="12"/>
      <c r="K39" s="29"/>
      <c r="L39" s="26"/>
      <c r="N39" s="26"/>
      <c r="P39" s="16">
        <f t="shared" si="1"/>
        <v>3224162.87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/>
      <c r="K40" s="12"/>
      <c r="L40" s="12"/>
      <c r="M40" s="12"/>
      <c r="N40" s="26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/>
      <c r="K41" s="12"/>
      <c r="L41" s="12"/>
      <c r="M41" s="12"/>
      <c r="N41" s="26"/>
      <c r="P41" s="16">
        <f t="shared" si="1"/>
        <v>0</v>
      </c>
    </row>
    <row r="42" spans="1:16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>
        <v>0</v>
      </c>
      <c r="I42" s="12">
        <v>0</v>
      </c>
      <c r="J42" s="12"/>
      <c r="K42" s="12"/>
      <c r="L42" s="12"/>
      <c r="M42" s="12"/>
      <c r="N42" s="12"/>
      <c r="P42" s="16">
        <f t="shared" si="1"/>
        <v>0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/>
      <c r="K43" s="12"/>
      <c r="L43" s="12"/>
      <c r="M43" s="12"/>
      <c r="N43" s="26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/>
      <c r="K44" s="12"/>
      <c r="L44" s="12"/>
      <c r="M44" s="12"/>
      <c r="N44" s="26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/>
      <c r="K45" s="12"/>
      <c r="L45" s="12"/>
      <c r="M45" s="12"/>
      <c r="N45" s="26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/>
      <c r="K46" s="13"/>
      <c r="L46" s="13"/>
      <c r="M46" s="13"/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5">
        <f t="shared" ref="I47" si="6">+I48+I49+I50+I51+I52+I53+I54+I55</f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6">
        <v>0</v>
      </c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/>
      <c r="K48" s="12"/>
      <c r="L48" s="12"/>
      <c r="M48" s="12"/>
      <c r="N48" s="26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/>
      <c r="K49" s="12"/>
      <c r="L49" s="12"/>
      <c r="M49" s="12"/>
      <c r="N49" s="26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/>
      <c r="K50" s="12"/>
      <c r="L50" s="12"/>
      <c r="M50" s="12"/>
      <c r="N50" s="26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/>
      <c r="K51" s="12"/>
      <c r="L51" s="12"/>
      <c r="M51" s="12"/>
      <c r="N51" s="26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/>
      <c r="K52" s="12"/>
      <c r="L52" s="12"/>
      <c r="M52" s="12"/>
      <c r="N52" s="26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/>
      <c r="K53" s="12"/>
      <c r="L53" s="12"/>
      <c r="M53" s="12"/>
      <c r="N53" s="26"/>
      <c r="P53" s="16">
        <f t="shared" si="1"/>
        <v>0</v>
      </c>
    </row>
    <row r="54" spans="1:16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:K54" si="7">+D55+D56+D57+D58+D59+D60+D61+D62+D63</f>
        <v>0</v>
      </c>
      <c r="E54" s="13">
        <f t="shared" si="7"/>
        <v>127524.96</v>
      </c>
      <c r="F54" s="13">
        <f t="shared" si="7"/>
        <v>0</v>
      </c>
      <c r="G54" s="13">
        <f t="shared" si="7"/>
        <v>1200</v>
      </c>
      <c r="H54" s="13">
        <f t="shared" si="7"/>
        <v>0</v>
      </c>
      <c r="I54" s="13">
        <f t="shared" si="7"/>
        <v>0</v>
      </c>
      <c r="J54" s="13">
        <f t="shared" si="7"/>
        <v>0</v>
      </c>
      <c r="K54" s="13">
        <f t="shared" si="7"/>
        <v>0</v>
      </c>
      <c r="L54" s="13">
        <f>+L55+L56+L57+L58+L59+L60+L61+L62+L63</f>
        <v>0</v>
      </c>
      <c r="M54" s="13">
        <f>+M55+M56+M57+M58+M59+M60+M61+M62+M63</f>
        <v>0</v>
      </c>
      <c r="N54" s="13">
        <f t="shared" ref="N54:O54" si="8">+N55+N56+N57+N58+N59+N60+N61+N62+N63</f>
        <v>0</v>
      </c>
      <c r="O54" s="13">
        <f t="shared" si="8"/>
        <v>0</v>
      </c>
      <c r="P54" s="15">
        <f>+O54+N54+M54+L54+K54+J54+I54+H54+G54+F54+E54+D54</f>
        <v>128724.96</v>
      </c>
    </row>
    <row r="55" spans="1:16">
      <c r="A55" s="4" t="s">
        <v>44</v>
      </c>
      <c r="B55" s="12">
        <v>0</v>
      </c>
      <c r="C55" s="12">
        <v>0</v>
      </c>
      <c r="D55" s="16">
        <v>0</v>
      </c>
      <c r="E55" s="16">
        <v>127524.96</v>
      </c>
      <c r="F55" s="16">
        <v>0</v>
      </c>
      <c r="G55" s="16">
        <v>0</v>
      </c>
      <c r="H55" s="12">
        <v>0</v>
      </c>
      <c r="I55" s="12">
        <v>0</v>
      </c>
      <c r="J55" s="12"/>
      <c r="K55" s="12"/>
      <c r="L55" s="26"/>
      <c r="N55" s="26"/>
      <c r="P55" s="16">
        <f t="shared" si="1"/>
        <v>127524.96</v>
      </c>
    </row>
    <row r="56" spans="1:16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1200</v>
      </c>
      <c r="H56" s="12">
        <v>0</v>
      </c>
      <c r="I56" s="12">
        <v>0</v>
      </c>
      <c r="J56" s="12"/>
      <c r="K56" s="12"/>
      <c r="L56" s="26"/>
      <c r="M56" s="26"/>
      <c r="N56" s="26"/>
      <c r="O56" s="26"/>
      <c r="P56" s="16">
        <f t="shared" si="1"/>
        <v>1200</v>
      </c>
    </row>
    <row r="57" spans="1:16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/>
      <c r="K57" s="12"/>
      <c r="L57" s="26"/>
      <c r="M57" s="26"/>
      <c r="N57" s="26"/>
      <c r="O57" s="26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>
        <v>0</v>
      </c>
      <c r="I58" s="12">
        <v>0</v>
      </c>
      <c r="J58" s="12"/>
      <c r="K58" s="12"/>
      <c r="L58" s="26"/>
      <c r="M58" s="26"/>
      <c r="N58" s="26"/>
      <c r="O58" s="26"/>
      <c r="P58" s="16">
        <f t="shared" si="1"/>
        <v>0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>
        <v>0</v>
      </c>
      <c r="J59" s="12"/>
      <c r="K59" s="12"/>
      <c r="L59" s="26"/>
      <c r="M59" s="26"/>
      <c r="N59" s="26"/>
      <c r="O59" s="26"/>
      <c r="P59" s="16">
        <f t="shared" si="1"/>
        <v>0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>
        <v>0</v>
      </c>
      <c r="J60" s="12"/>
      <c r="K60" s="12"/>
      <c r="L60" s="26"/>
      <c r="M60" s="26"/>
      <c r="N60" s="26"/>
      <c r="O60" s="26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/>
      <c r="K61" s="12"/>
      <c r="L61" s="26"/>
      <c r="M61" s="26"/>
      <c r="N61" s="26"/>
      <c r="O61" s="26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0</v>
      </c>
      <c r="G62" s="16">
        <v>0</v>
      </c>
      <c r="H62" s="12">
        <v>0</v>
      </c>
      <c r="I62" s="12">
        <v>0</v>
      </c>
      <c r="J62" s="12"/>
      <c r="K62" s="26"/>
      <c r="L62" s="26"/>
      <c r="M62" s="26"/>
      <c r="N62" s="26"/>
      <c r="O62" s="26"/>
      <c r="P62" s="16">
        <f t="shared" si="1"/>
        <v>0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/>
      <c r="K63" s="26"/>
      <c r="L63" s="26"/>
      <c r="M63" s="26"/>
      <c r="N63" s="26"/>
      <c r="O63" s="26"/>
      <c r="P63" s="16">
        <f t="shared" si="1"/>
        <v>0</v>
      </c>
    </row>
    <row r="64" spans="1:16">
      <c r="A64" s="3" t="s">
        <v>53</v>
      </c>
      <c r="B64" s="15">
        <f>+B65+B66+B67+B68</f>
        <v>0</v>
      </c>
      <c r="C64" s="15">
        <f>+C65+C66+C67+C68</f>
        <v>0</v>
      </c>
      <c r="D64" s="15">
        <f>+D65+D66+D67+D68</f>
        <v>0</v>
      </c>
      <c r="E64" s="15">
        <f>+E65+E66+E67+E68</f>
        <v>0</v>
      </c>
      <c r="F64" s="15">
        <f>+F65+F66+F67+F68</f>
        <v>0</v>
      </c>
      <c r="G64" s="15">
        <f t="shared" ref="G64:L64" si="9">+G65+G66+G67+G68</f>
        <v>0</v>
      </c>
      <c r="H64" s="15">
        <f t="shared" si="9"/>
        <v>0</v>
      </c>
      <c r="I64" s="15">
        <f t="shared" si="9"/>
        <v>0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>
        <f t="shared" ref="M64:N64" si="10">+M65+M66+M67+M68</f>
        <v>0</v>
      </c>
      <c r="N64" s="15">
        <f t="shared" si="10"/>
        <v>0</v>
      </c>
      <c r="O64" s="15">
        <v>0</v>
      </c>
      <c r="P64" s="15">
        <f>+O64+N64+M64+L64+K64+J64+I64+H64+G64+F64+E64+D64</f>
        <v>0</v>
      </c>
    </row>
    <row r="65" spans="1:16">
      <c r="A65" s="4" t="s">
        <v>54</v>
      </c>
      <c r="B65" s="12">
        <v>0</v>
      </c>
      <c r="C65" s="12">
        <v>0</v>
      </c>
      <c r="D65" s="16">
        <v>0</v>
      </c>
      <c r="E65" s="16">
        <v>0</v>
      </c>
      <c r="F65" s="16">
        <v>0</v>
      </c>
      <c r="G65" s="16">
        <v>0</v>
      </c>
      <c r="H65" s="12">
        <v>0</v>
      </c>
      <c r="I65" s="12">
        <v>0</v>
      </c>
      <c r="J65" s="12"/>
      <c r="K65" s="26"/>
      <c r="L65" s="26"/>
      <c r="M65" s="26"/>
      <c r="N65" s="26"/>
      <c r="P65" s="16">
        <f t="shared" si="1"/>
        <v>0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/>
      <c r="K66" s="26"/>
      <c r="L66" s="26"/>
      <c r="M66" s="26"/>
      <c r="N66" s="26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/>
      <c r="K67" s="26"/>
      <c r="L67" s="26"/>
      <c r="M67" s="26"/>
      <c r="N67" s="26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/>
      <c r="K68" s="26"/>
      <c r="L68" s="26"/>
      <c r="M68" s="26"/>
      <c r="N68" s="26"/>
      <c r="P68" s="16">
        <f t="shared" si="1"/>
        <v>0</v>
      </c>
    </row>
    <row r="69" spans="1:16">
      <c r="A69" s="3" t="s">
        <v>58</v>
      </c>
      <c r="B69" s="15">
        <f>+B70+B71+B72</f>
        <v>1920000</v>
      </c>
      <c r="C69" s="15">
        <f t="shared" ref="C69" si="11">+C70+C71+C72</f>
        <v>1920000</v>
      </c>
      <c r="D69" s="15">
        <f t="shared" ref="D69:K69" si="12">+D70+D71+D72</f>
        <v>160000</v>
      </c>
      <c r="E69" s="15">
        <f t="shared" si="12"/>
        <v>0</v>
      </c>
      <c r="F69" s="15">
        <f t="shared" si="12"/>
        <v>0</v>
      </c>
      <c r="G69" s="15">
        <f t="shared" si="12"/>
        <v>0</v>
      </c>
      <c r="H69" s="15">
        <f t="shared" si="12"/>
        <v>0</v>
      </c>
      <c r="I69" s="15">
        <f t="shared" si="12"/>
        <v>0</v>
      </c>
      <c r="J69" s="15">
        <f t="shared" si="12"/>
        <v>0</v>
      </c>
      <c r="K69" s="15">
        <f t="shared" si="12"/>
        <v>0</v>
      </c>
      <c r="L69" s="15">
        <f>+L70+L71+L72</f>
        <v>0</v>
      </c>
      <c r="M69" s="15">
        <f>+M70+M71+M72</f>
        <v>0</v>
      </c>
      <c r="N69" s="15">
        <f>+N70+N71+N72</f>
        <v>0</v>
      </c>
      <c r="O69" s="15">
        <f>+O70+O71+O72</f>
        <v>0</v>
      </c>
      <c r="P69" s="15">
        <f>+O69+N69+M69+L69+K69+J69+I69+H69+G69+F69+E69+D69</f>
        <v>160000</v>
      </c>
    </row>
    <row r="70" spans="1:16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>
        <v>0</v>
      </c>
      <c r="K70" s="12"/>
      <c r="L70" s="26"/>
      <c r="M70" s="26"/>
      <c r="N70" s="26"/>
      <c r="P70" s="16">
        <f t="shared" si="1"/>
        <v>0</v>
      </c>
    </row>
    <row r="71" spans="1:16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>
        <v>0</v>
      </c>
      <c r="K71" s="12"/>
      <c r="L71" s="26"/>
      <c r="M71" s="26"/>
      <c r="N71" s="26"/>
      <c r="P71" s="16">
        <f t="shared" si="1"/>
        <v>0</v>
      </c>
    </row>
    <row r="72" spans="1:16">
      <c r="A72" s="14" t="s">
        <v>97</v>
      </c>
      <c r="B72" s="12">
        <v>1920000</v>
      </c>
      <c r="C72" s="12">
        <v>1920000</v>
      </c>
      <c r="D72" s="16">
        <v>160000</v>
      </c>
      <c r="F72" s="16">
        <v>0</v>
      </c>
      <c r="G72" s="16">
        <v>0</v>
      </c>
      <c r="H72" s="12">
        <v>0</v>
      </c>
      <c r="I72" s="12">
        <v>0</v>
      </c>
      <c r="J72" s="12">
        <v>0</v>
      </c>
      <c r="K72" s="26"/>
      <c r="L72" s="26"/>
      <c r="N72" s="26"/>
      <c r="P72" s="16">
        <f t="shared" si="1"/>
        <v>160000</v>
      </c>
    </row>
    <row r="73" spans="1:16" s="23" customFormat="1">
      <c r="A73" s="3" t="s">
        <v>61</v>
      </c>
      <c r="B73" s="15">
        <f>+B74+B75+B76</f>
        <v>0</v>
      </c>
      <c r="C73" s="15">
        <f t="shared" ref="C73" si="13">+C74+C75+C76</f>
        <v>0</v>
      </c>
      <c r="D73" s="15">
        <f>+D74+D75+D76</f>
        <v>0</v>
      </c>
      <c r="E73" s="15">
        <v>0</v>
      </c>
      <c r="F73" s="15">
        <v>0</v>
      </c>
      <c r="G73" s="15">
        <f t="shared" ref="G73" si="14">+G74+G75+G76</f>
        <v>0</v>
      </c>
      <c r="H73" s="15">
        <f>+H74+H75+H76</f>
        <v>0</v>
      </c>
      <c r="I73" s="13">
        <v>0</v>
      </c>
      <c r="J73" s="13">
        <v>0</v>
      </c>
      <c r="K73" s="13">
        <v>0</v>
      </c>
      <c r="L73" s="26">
        <v>0</v>
      </c>
      <c r="M73" s="26">
        <v>0</v>
      </c>
      <c r="N73" s="26">
        <v>0</v>
      </c>
      <c r="O73" s="26">
        <v>0</v>
      </c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2">
        <v>0</v>
      </c>
      <c r="I74" s="12">
        <v>0</v>
      </c>
      <c r="J74" s="27">
        <v>0</v>
      </c>
      <c r="K74" s="27">
        <v>0</v>
      </c>
      <c r="L74" s="26">
        <v>0</v>
      </c>
      <c r="M74" s="26">
        <v>0</v>
      </c>
      <c r="N74" s="26">
        <v>0</v>
      </c>
      <c r="O74" s="26">
        <v>0</v>
      </c>
      <c r="P74" s="16">
        <f t="shared" si="1"/>
        <v>0</v>
      </c>
    </row>
    <row r="75" spans="1:16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2">
        <v>0</v>
      </c>
      <c r="I75" s="12">
        <v>0</v>
      </c>
      <c r="J75" s="12">
        <v>0</v>
      </c>
      <c r="K75" s="12">
        <v>0</v>
      </c>
      <c r="L75" s="26">
        <v>0</v>
      </c>
      <c r="M75" s="26">
        <v>0</v>
      </c>
      <c r="N75" s="26">
        <v>0</v>
      </c>
      <c r="O75" s="26">
        <v>0</v>
      </c>
      <c r="P75" s="16">
        <f t="shared" si="1"/>
        <v>0</v>
      </c>
    </row>
    <row r="76" spans="1:16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2">
        <v>0</v>
      </c>
      <c r="I76" s="12">
        <v>0</v>
      </c>
      <c r="J76" s="12">
        <v>0</v>
      </c>
      <c r="K76" s="12">
        <v>0</v>
      </c>
      <c r="L76" s="26">
        <v>0</v>
      </c>
      <c r="M76" s="26">
        <v>0</v>
      </c>
      <c r="N76" s="26">
        <v>0</v>
      </c>
      <c r="O76" s="26">
        <v>0</v>
      </c>
      <c r="P76" s="16">
        <f t="shared" si="1"/>
        <v>0</v>
      </c>
    </row>
    <row r="77" spans="1:16">
      <c r="A77" s="1" t="s">
        <v>69</v>
      </c>
      <c r="B77" s="15">
        <f>+B78+B79+B80+B81+B82</f>
        <v>0</v>
      </c>
      <c r="C77" s="15">
        <f t="shared" ref="C77:O77" si="15">+C78+C79+C80+C81+C82</f>
        <v>0</v>
      </c>
      <c r="D77" s="15">
        <f t="shared" si="15"/>
        <v>0</v>
      </c>
      <c r="E77" s="15">
        <f t="shared" si="15"/>
        <v>0</v>
      </c>
      <c r="F77" s="15">
        <f t="shared" si="15"/>
        <v>0</v>
      </c>
      <c r="G77" s="15">
        <f t="shared" si="15"/>
        <v>0</v>
      </c>
      <c r="H77" s="24">
        <f>+H78+H79+H80+H81+H82</f>
        <v>0</v>
      </c>
      <c r="I77" s="24">
        <f>+I78+I79+I80+I81+I82</f>
        <v>0</v>
      </c>
      <c r="J77" s="24">
        <f>+J78+J79+J80+J82</f>
        <v>0</v>
      </c>
      <c r="K77" s="24">
        <f>+K78+K79+K80+K81+K82</f>
        <v>0</v>
      </c>
      <c r="L77" s="24">
        <f>+L78+L79+L80+L81+L82</f>
        <v>0</v>
      </c>
      <c r="M77" s="15">
        <f t="shared" si="15"/>
        <v>0</v>
      </c>
      <c r="N77" s="24">
        <f>+N78+N79+N80+N81+N82</f>
        <v>0</v>
      </c>
      <c r="O77" s="15">
        <f t="shared" si="15"/>
        <v>0</v>
      </c>
      <c r="P77" s="15">
        <f>+O77+N77+M77+L77+K77+J77+I77+H77+G77+F77+E77+D77</f>
        <v>0</v>
      </c>
    </row>
    <row r="78" spans="1:16">
      <c r="A78" s="3" t="s">
        <v>70</v>
      </c>
      <c r="B78" s="15">
        <f>+B79+B80</f>
        <v>0</v>
      </c>
      <c r="C78" s="15">
        <f t="shared" ref="C78" si="16">+C79+C80</f>
        <v>0</v>
      </c>
      <c r="D78" s="15">
        <f>+D79+D80</f>
        <v>0</v>
      </c>
      <c r="E78" s="15">
        <f t="shared" ref="E78" si="17">+E79+E80+E81</f>
        <v>0</v>
      </c>
      <c r="F78" s="15">
        <f t="shared" ref="F78" si="18">+F79+F80</f>
        <v>0</v>
      </c>
      <c r="G78" s="15">
        <f t="shared" ref="G78" si="19">+G79+G80</f>
        <v>0</v>
      </c>
      <c r="H78" s="12">
        <v>0</v>
      </c>
      <c r="I78" s="12">
        <v>0</v>
      </c>
      <c r="J78" s="12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2">
        <v>0</v>
      </c>
      <c r="I80" s="12">
        <v>0</v>
      </c>
      <c r="J80" s="12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>
      <c r="A81" s="3" t="s">
        <v>73</v>
      </c>
      <c r="B81" s="15">
        <f>+B82+B83</f>
        <v>0</v>
      </c>
      <c r="C81" s="15">
        <f t="shared" ref="C81" si="20">+C82+C83</f>
        <v>0</v>
      </c>
      <c r="D81" s="15">
        <f>+D82+D83</f>
        <v>0</v>
      </c>
      <c r="E81" s="15">
        <v>0</v>
      </c>
      <c r="F81" s="15">
        <v>0</v>
      </c>
      <c r="G81" s="15">
        <v>0</v>
      </c>
      <c r="H81" s="15">
        <f>+H82+H83+H84</f>
        <v>0</v>
      </c>
      <c r="I81" s="12">
        <v>0</v>
      </c>
      <c r="J81" s="12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2">
        <v>0</v>
      </c>
      <c r="I83" s="12">
        <v>0</v>
      </c>
      <c r="J83" s="12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</row>
    <row r="84" spans="1:16">
      <c r="A84" s="3" t="s">
        <v>76</v>
      </c>
      <c r="B84" s="15">
        <f>+B85</f>
        <v>0</v>
      </c>
      <c r="C84" s="15">
        <f t="shared" ref="C84" si="21">+C85</f>
        <v>0</v>
      </c>
      <c r="D84" s="15">
        <f>+D85</f>
        <v>0</v>
      </c>
      <c r="E84" s="15">
        <v>0</v>
      </c>
      <c r="F84" s="15">
        <v>0</v>
      </c>
      <c r="G84" s="15">
        <v>0</v>
      </c>
      <c r="H84" s="12">
        <v>0</v>
      </c>
      <c r="I84" s="12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2">
        <v>0</v>
      </c>
      <c r="I85" s="12">
        <v>0</v>
      </c>
      <c r="J85" s="12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</row>
    <row r="86" spans="1:16">
      <c r="A86" s="18" t="s">
        <v>65</v>
      </c>
      <c r="B86" s="19">
        <f>+B69+B54+B38+B28+B18+B12+B64</f>
        <v>1773049739.9999998</v>
      </c>
      <c r="C86" s="19">
        <f>+C73+C69+C64+C54+C38+C28+C18+C12</f>
        <v>1773049739.9999998</v>
      </c>
      <c r="D86" s="19">
        <f>+D84+D81+D73+D69+D64+D54+D47+D38+D28+D18+D12</f>
        <v>138636322.06999999</v>
      </c>
      <c r="E86" s="19">
        <f>+E69+E54+E38+E28+E18+E12+E64+E73</f>
        <v>134809057.16</v>
      </c>
      <c r="F86" s="19">
        <f>+F69+F54+F38+F28+F18+F12+F64</f>
        <v>243238847.33999997</v>
      </c>
      <c r="G86" s="19">
        <f>+G69+G54+G38+G28+G18+G12+G64</f>
        <v>129944630.64000002</v>
      </c>
      <c r="H86" s="19">
        <f>+H69+H54+H38+H28+H18+H12+H64</f>
        <v>131666036.91999999</v>
      </c>
      <c r="I86" s="19">
        <f>+I69+I54+I38+I28+I18+I12+I64+I73</f>
        <v>134749988.38</v>
      </c>
      <c r="J86" s="19">
        <f>+J69+J54+J38+J28+J18+J12+J64+J73</f>
        <v>0</v>
      </c>
      <c r="K86" s="19">
        <f>+K69+K54+K38+K28+K18+K12+K64+K73</f>
        <v>0</v>
      </c>
      <c r="L86" s="19">
        <f>+L12+L18+L28+L38+L54+L69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913044882.50999999</v>
      </c>
    </row>
    <row r="87" spans="1:16">
      <c r="H87" s="12"/>
      <c r="I87" s="12"/>
      <c r="J87" s="12"/>
      <c r="K87" s="26"/>
      <c r="L87" s="26"/>
    </row>
    <row r="88" spans="1:16">
      <c r="H88" s="25"/>
      <c r="I88" s="13"/>
    </row>
    <row r="92" spans="1:16" ht="21.75" thickBot="1">
      <c r="A92" s="36" t="s">
        <v>112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30.75" thickBot="1">
      <c r="A93" s="35" t="s">
        <v>101</v>
      </c>
      <c r="G93" s="34"/>
      <c r="H93" s="34"/>
      <c r="I93" s="34"/>
      <c r="J93" s="34"/>
    </row>
    <row r="94" spans="1:16" ht="30.75" thickBot="1">
      <c r="A94" s="32" t="s">
        <v>102</v>
      </c>
    </row>
    <row r="95" spans="1:16" ht="60.75" thickBot="1">
      <c r="A95" s="33" t="s">
        <v>103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>
      <c r="C6" s="50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2023-07-06T12:58:32Z</cp:lastPrinted>
  <dcterms:created xsi:type="dcterms:W3CDTF">2021-07-29T18:58:50Z</dcterms:created>
  <dcterms:modified xsi:type="dcterms:W3CDTF">2023-07-06T13:00:16Z</dcterms:modified>
</cp:coreProperties>
</file>