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Plantilla Presupuesto" sheetId="2" r:id="rId1"/>
    <sheet name="Plantilla Ejecución " sheetId="3" r:id="rId2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/>
  <c r="C9"/>
  <c r="C15"/>
  <c r="C25"/>
  <c r="C51"/>
  <c r="C35"/>
  <c r="C73"/>
  <c r="C79"/>
  <c r="C84"/>
  <c r="C86"/>
  <c r="D15" i="3"/>
  <c r="E15"/>
  <c r="E73" s="1"/>
  <c r="E86" s="1"/>
  <c r="F15"/>
  <c r="G15"/>
  <c r="G73" s="1"/>
  <c r="G86" s="1"/>
  <c r="H15"/>
  <c r="B15"/>
  <c r="C15"/>
  <c r="C73" s="1"/>
  <c r="C86" s="1"/>
  <c r="C9"/>
  <c r="D73"/>
  <c r="D86" s="1"/>
  <c r="F73"/>
  <c r="F86" s="1"/>
  <c r="H73"/>
  <c r="H86" s="1"/>
  <c r="C51"/>
  <c r="D51"/>
  <c r="E51"/>
  <c r="F51"/>
  <c r="G51"/>
  <c r="H51"/>
  <c r="B51"/>
  <c r="C35"/>
  <c r="D35"/>
  <c r="E35"/>
  <c r="F35"/>
  <c r="G35"/>
  <c r="H35"/>
  <c r="B35"/>
  <c r="C25"/>
  <c r="D25"/>
  <c r="E25"/>
  <c r="F25"/>
  <c r="G25"/>
  <c r="H25"/>
  <c r="B25"/>
  <c r="B9"/>
  <c r="D9"/>
  <c r="E9"/>
  <c r="F9"/>
  <c r="G9"/>
  <c r="H9"/>
  <c r="B11"/>
  <c r="B12"/>
  <c r="B13"/>
  <c r="B14"/>
  <c r="B16"/>
  <c r="B17"/>
  <c r="B18"/>
  <c r="B19"/>
  <c r="B20"/>
  <c r="B21"/>
  <c r="B22"/>
  <c r="B23"/>
  <c r="B24"/>
  <c r="B26"/>
  <c r="B27"/>
  <c r="B28"/>
  <c r="B29"/>
  <c r="B30"/>
  <c r="B31"/>
  <c r="B32"/>
  <c r="B33"/>
  <c r="B34"/>
  <c r="B36"/>
  <c r="B37"/>
  <c r="B38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4"/>
  <c r="B75"/>
  <c r="B76"/>
  <c r="B77"/>
  <c r="B78"/>
  <c r="B79"/>
  <c r="B80"/>
  <c r="B81"/>
  <c r="B82"/>
  <c r="B83"/>
  <c r="B84"/>
  <c r="B85"/>
  <c r="B10"/>
  <c r="B9" i="2"/>
  <c r="B73"/>
  <c r="B79"/>
  <c r="B84"/>
  <c r="B86"/>
  <c r="B25"/>
  <c r="B35"/>
  <c r="B51"/>
  <c r="B15"/>
  <c r="B73" i="3" l="1"/>
  <c r="B86" s="1"/>
  <c r="Y8"/>
  <c r="AA8" s="1"/>
  <c r="U8"/>
  <c r="V8"/>
  <c r="W8" s="1"/>
  <c r="X8" s="1"/>
  <c r="T8"/>
  <c r="Z7" l="1"/>
  <c r="AA7" s="1"/>
</calcChain>
</file>

<file path=xl/sharedStrings.xml><?xml version="1.0" encoding="utf-8"?>
<sst xmlns="http://schemas.openxmlformats.org/spreadsheetml/2006/main" count="193" uniqueCount="111">
  <si>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</si>
  <si>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</si>
  <si>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</si>
  <si>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</si>
  <si>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</si>
  <si>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</si>
  <si>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</si>
  <si>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</si>
  <si>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</si>
  <si>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</si>
  <si>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</si>
  <si>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</si>
  <si>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</si>
  <si>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</si>
  <si>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</si>
  <si>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</si>
  <si>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</si>
  <si>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</si>
  <si>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</si>
  <si>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</si>
  <si>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</si>
  <si>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</si>
  <si>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</si>
  <si>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</si>
  <si>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</si>
  <si>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</si>
  <si>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</si>
  <si>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</si>
  <si>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</si>
  <si>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</si>
  <si>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</si>
  <si>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</si>
  <si>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</si>
  <si>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</si>
  <si>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</si>
  <si>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</si>
  <si>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</si>
  <si>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</si>
  <si>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</si>
  <si>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</si>
  <si>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</si>
  <si>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</si>
  <si>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</si>
  <si>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</si>
  <si>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</si>
  <si>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</si>
  <si>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</si>
  <si>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</si>
  <si>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</si>
  <si>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</si>
  <si>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</si>
  <si>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</si>
  <si>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</si>
  <si>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</si>
  <si>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</si>
  <si>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</si>
  <si>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</si>
  <si>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</si>
  <si>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</si>
  <si>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</si>
  <si>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</si>
  <si>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</si>
  <si>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</si>
  <si>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</si>
  <si>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</si>
  <si>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</si>
  <si>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</si>
  <si>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</si>
  <si>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</si>
  <si>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</si>
  <si>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</si>
  <si>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</si>
  <si>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</si>
  <si>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</si>
  <si>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</si>
  <si>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</si>
  <si>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</si>
  <si>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</si>
  <si>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</si>
  <si>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</si>
  <si>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</si>
  <si>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</si>
  <si>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</si>
  <si>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</si>
  <si>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</si>
  <si>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</si>
  <si>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</si>
  <si>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</si>
  <si>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</si>
  <si>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</si>
  <si>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</si>
  <si>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</si>
  <si>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</si>
  <si>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</si>
  <si>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</si>
  <si>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</si>
  <si>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</si>
  <si>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</si>
  <si>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</si>
  <si>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</si>
  <si>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</si>
  <si>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</si>
  <si>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</si>
  <si>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</si>
  <si>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</si>
  <si>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</si>
  <si>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</si>
  <si>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</si>
  <si>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Presidencia de la República Dominicana</t>
  </si>
  <si>
    <t>Dirección Nacional de Control de Drogas</t>
  </si>
  <si>
    <t>Año [2018]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</si>
</sst>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40" fontId="5" fillId="4" borderId="0" xfId="3" applyNumberFormat="1" applyFont="1" applyFill="1" applyBorder="1"/>
    <xf numFmtId="0" fontId="0" fillId="0" borderId="0" xfId="0" applyFont="1"/>
    <xf numFmtId="0" fontId="6" fillId="3" borderId="0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left" vertical="center" wrapText="1"/>
    </xf>
    <xf numFmtId="40" fontId="7" fillId="4" borderId="0" xfId="3" applyNumberFormat="1" applyFont="1" applyFill="1" applyBorder="1"/>
    <xf numFmtId="165" fontId="0" fillId="0" borderId="0" xfId="0" applyNumberFormat="1" applyFont="1" applyAlignment="1">
      <alignment vertical="center" wrapText="1"/>
    </xf>
    <xf numFmtId="165" fontId="0" fillId="0" borderId="1" xfId="0" applyNumberFormat="1" applyFont="1" applyBorder="1" applyAlignment="1">
      <alignment vertical="center" wrapText="1"/>
    </xf>
    <xf numFmtId="40" fontId="5" fillId="5" borderId="0" xfId="3" applyNumberFormat="1" applyFont="1" applyFill="1" applyBorder="1"/>
    <xf numFmtId="40" fontId="5" fillId="6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vertical="center"/>
    </xf>
    <xf numFmtId="40" fontId="9" fillId="4" borderId="0" xfId="3" applyNumberFormat="1" applyFont="1" applyFill="1" applyBorder="1" applyAlignment="1">
      <alignment vertical="center"/>
    </xf>
    <xf numFmtId="40" fontId="10" fillId="4" borderId="0" xfId="3" applyNumberFormat="1" applyFont="1" applyFill="1" applyBorder="1"/>
    <xf numFmtId="0" fontId="11" fillId="0" borderId="0" xfId="0" applyFont="1" applyAlignment="1">
      <alignment horizontal="left" vertical="center" wrapText="1" indent="2"/>
    </xf>
    <xf numFmtId="164" fontId="8" fillId="0" borderId="0" xfId="1" applyFont="1"/>
    <xf numFmtId="0" fontId="11" fillId="0" borderId="0" xfId="0" applyFont="1"/>
    <xf numFmtId="0" fontId="8" fillId="2" borderId="2" xfId="0" applyFont="1" applyFill="1" applyBorder="1" applyAlignment="1">
      <alignment horizontal="left" vertical="center" wrapText="1"/>
    </xf>
    <xf numFmtId="39" fontId="8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685800</xdr:colOff>
      <xdr:row>0</xdr:row>
      <xdr:rowOff>152400</xdr:rowOff>
    </xdr:from>
    <xdr:to>
      <xdr:col>2</xdr:col>
      <xdr:colOff>628650</xdr:colOff>
      <xdr:row>4</xdr:row>
      <xdr:rowOff>180974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152400"/>
          <a:ext cx="1009650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12</xdr:col>
      <xdr:colOff>228600</xdr:colOff>
      <xdr:row>0</xdr:row>
      <xdr:rowOff>152401</xdr:rowOff>
    </xdr:from>
    <xdr:to>
      <xdr:col>13</xdr:col>
      <xdr:colOff>390525</xdr:colOff>
      <xdr:row>3</xdr:row>
      <xdr:rowOff>190500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2050" y="152401"/>
          <a:ext cx="9525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showGridLines="0" workbookViewId="0">
      <selection activeCell="B89" sqref="B89"/>
    </sheetView>
  </sheetViews>
  <sheetFormatPr baseColWidth="10" defaultColWidth="9.140625" defaultRowHeight="15"/>
  <cols>
    <col min="1" max="1" width="94.7109375" customWidth="1"/>
    <col min="2" max="2" width="16" style="22" bestFit="1" customWidth="1"/>
    <col min="3" max="3" width="15" customWidth="1"/>
    <col min="4" max="4" width="11.5703125" bestFit="1" customWidth="1"/>
  </cols>
  <sheetData>
    <row r="1" spans="1:5" ht="18.75">
      <c r="A1" s="32" t="s">
        <v>108</v>
      </c>
      <c r="B1" s="32"/>
      <c r="C1" s="32"/>
      <c r="E1" s="8" t="s">
        <v>39</v>
      </c>
    </row>
    <row r="2" spans="1:5" ht="18.75">
      <c r="A2" s="32" t="s">
        <v>109</v>
      </c>
      <c r="B2" s="32"/>
      <c r="C2" s="32"/>
      <c r="E2" s="14" t="s">
        <v>102</v>
      </c>
    </row>
    <row r="3" spans="1:5" ht="18.75">
      <c r="A3" s="32" t="s">
        <v>110</v>
      </c>
      <c r="B3" s="32"/>
      <c r="C3" s="32"/>
      <c r="E3" s="14" t="s">
        <v>103</v>
      </c>
    </row>
    <row r="4" spans="1:5" ht="18.75">
      <c r="A4" s="34" t="s">
        <v>106</v>
      </c>
      <c r="B4" s="34"/>
      <c r="C4" s="34"/>
      <c r="E4" s="8" t="s">
        <v>94</v>
      </c>
    </row>
    <row r="5" spans="1:5">
      <c r="A5" s="33" t="s">
        <v>36</v>
      </c>
      <c r="B5" s="33"/>
      <c r="C5" s="33"/>
      <c r="E5" s="14" t="s">
        <v>100</v>
      </c>
    </row>
    <row r="6" spans="1:5">
      <c r="E6" s="14" t="s">
        <v>101</v>
      </c>
    </row>
    <row r="7" spans="1:5" ht="31.5">
      <c r="A7" s="11" t="s">
        <v>0</v>
      </c>
      <c r="B7" s="23" t="s">
        <v>37</v>
      </c>
      <c r="C7" s="12" t="s">
        <v>38</v>
      </c>
    </row>
    <row r="8" spans="1:5">
      <c r="A8" s="1" t="s">
        <v>1</v>
      </c>
      <c r="B8" s="24"/>
      <c r="C8" s="15"/>
    </row>
    <row r="9" spans="1:5">
      <c r="A9" s="3" t="s">
        <v>2</v>
      </c>
      <c r="B9" s="16">
        <f>+B10+B11+B12+B13+B14</f>
        <v>667111331</v>
      </c>
      <c r="C9" s="16">
        <f>+C10+C11+C12+C13+C14</f>
        <v>697111331</v>
      </c>
    </row>
    <row r="10" spans="1:5">
      <c r="A10" s="7" t="s">
        <v>3</v>
      </c>
      <c r="B10" s="25">
        <f>520595873.61-30000000</f>
        <v>490595873.61000001</v>
      </c>
      <c r="C10" s="25">
        <v>520595873.61000001</v>
      </c>
    </row>
    <row r="11" spans="1:5">
      <c r="A11" s="7" t="s">
        <v>4</v>
      </c>
      <c r="B11" s="25">
        <v>158110528.22</v>
      </c>
      <c r="C11" s="25">
        <v>158110528.22</v>
      </c>
    </row>
    <row r="12" spans="1:5">
      <c r="A12" s="7" t="s">
        <v>40</v>
      </c>
      <c r="B12" s="25">
        <v>450000</v>
      </c>
      <c r="C12" s="25">
        <v>450000</v>
      </c>
    </row>
    <row r="13" spans="1:5">
      <c r="A13" s="7" t="s">
        <v>5</v>
      </c>
      <c r="B13" s="25">
        <v>1642000</v>
      </c>
      <c r="C13" s="25">
        <v>1642000</v>
      </c>
    </row>
    <row r="14" spans="1:5">
      <c r="A14" s="7" t="s">
        <v>6</v>
      </c>
      <c r="B14" s="25">
        <v>16312929.170000002</v>
      </c>
      <c r="C14" s="25">
        <v>16312929.170000002</v>
      </c>
    </row>
    <row r="15" spans="1:5">
      <c r="A15" s="3" t="s">
        <v>7</v>
      </c>
      <c r="B15" s="16">
        <f>+B16+B17+B18+B19+B20+B21+B22+B23</f>
        <v>88564492.25999999</v>
      </c>
      <c r="C15" s="16">
        <f>+C16+C17+C18+C19+C20+C21+C22+C23</f>
        <v>88564492.25999999</v>
      </c>
    </row>
    <row r="16" spans="1:5">
      <c r="A16" s="7" t="s">
        <v>8</v>
      </c>
      <c r="B16" s="25">
        <v>49544475.840000004</v>
      </c>
      <c r="C16" s="25">
        <v>49544475.840000004</v>
      </c>
    </row>
    <row r="17" spans="1:4">
      <c r="A17" s="7" t="s">
        <v>9</v>
      </c>
      <c r="B17" s="25">
        <v>237479.06999999998</v>
      </c>
      <c r="C17" s="25">
        <v>237479.06999999998</v>
      </c>
    </row>
    <row r="18" spans="1:4">
      <c r="A18" s="7" t="s">
        <v>10</v>
      </c>
      <c r="B18" s="25">
        <v>8387565.2699999996</v>
      </c>
      <c r="C18" s="25">
        <v>8387565.2699999996</v>
      </c>
    </row>
    <row r="19" spans="1:4" ht="18" customHeight="1">
      <c r="A19" s="7" t="s">
        <v>11</v>
      </c>
      <c r="B19" s="25">
        <v>2624053.2299999995</v>
      </c>
      <c r="C19" s="25">
        <v>2624053.2299999995</v>
      </c>
    </row>
    <row r="20" spans="1:4">
      <c r="A20" s="7" t="s">
        <v>12</v>
      </c>
      <c r="B20" s="25">
        <v>5564883.4800000004</v>
      </c>
      <c r="C20" s="25">
        <v>5564883.4800000004</v>
      </c>
    </row>
    <row r="21" spans="1:4">
      <c r="A21" s="7" t="s">
        <v>13</v>
      </c>
      <c r="B21" s="25">
        <v>9579115.3499999996</v>
      </c>
      <c r="C21" s="25">
        <v>9579115.3499999996</v>
      </c>
    </row>
    <row r="22" spans="1:4">
      <c r="A22" s="7" t="s">
        <v>14</v>
      </c>
      <c r="B22" s="25">
        <v>8037241.2799999993</v>
      </c>
      <c r="C22" s="25">
        <v>8037241.2799999993</v>
      </c>
    </row>
    <row r="23" spans="1:4">
      <c r="A23" s="7" t="s">
        <v>15</v>
      </c>
      <c r="B23" s="25">
        <v>4589678.74</v>
      </c>
      <c r="C23" s="25">
        <v>4589678.74</v>
      </c>
    </row>
    <row r="24" spans="1:4">
      <c r="A24" s="7" t="s">
        <v>41</v>
      </c>
      <c r="B24" s="26"/>
      <c r="C24" s="26"/>
    </row>
    <row r="25" spans="1:4">
      <c r="A25" s="3" t="s">
        <v>16</v>
      </c>
      <c r="B25" s="21">
        <f>+B26+B27+B28+B29+B30+B31+B32+B34</f>
        <v>63596983.919999994</v>
      </c>
      <c r="C25" s="21">
        <f>+C26+C27+C28+C29+C30+C31+C32+C34</f>
        <v>63596983.919999994</v>
      </c>
      <c r="D25" s="26"/>
    </row>
    <row r="26" spans="1:4">
      <c r="A26" s="7" t="s">
        <v>17</v>
      </c>
      <c r="B26" s="25">
        <v>7488219.1900000004</v>
      </c>
      <c r="C26" s="25">
        <v>7488219.1900000004</v>
      </c>
    </row>
    <row r="27" spans="1:4">
      <c r="A27" s="7" t="s">
        <v>18</v>
      </c>
      <c r="B27" s="25">
        <v>2628305.7800000003</v>
      </c>
      <c r="C27" s="25">
        <v>2628305.7800000003</v>
      </c>
    </row>
    <row r="28" spans="1:4">
      <c r="A28" s="7" t="s">
        <v>19</v>
      </c>
      <c r="B28" s="25">
        <v>1923861.42</v>
      </c>
      <c r="C28" s="25">
        <v>1923861.42</v>
      </c>
    </row>
    <row r="29" spans="1:4">
      <c r="A29" s="7" t="s">
        <v>20</v>
      </c>
      <c r="B29" s="25">
        <v>3689459.75</v>
      </c>
      <c r="C29" s="25">
        <v>3689459.75</v>
      </c>
    </row>
    <row r="30" spans="1:4">
      <c r="A30" s="7" t="s">
        <v>21</v>
      </c>
      <c r="B30" s="25">
        <v>1725720.11</v>
      </c>
      <c r="C30" s="25">
        <v>1725720.11</v>
      </c>
    </row>
    <row r="31" spans="1:4">
      <c r="A31" s="7" t="s">
        <v>22</v>
      </c>
      <c r="B31" s="25">
        <v>3544013.8800000004</v>
      </c>
      <c r="C31" s="25">
        <v>3544013.8800000004</v>
      </c>
    </row>
    <row r="32" spans="1:4">
      <c r="A32" s="7" t="s">
        <v>23</v>
      </c>
      <c r="B32" s="25">
        <v>35801850.75</v>
      </c>
      <c r="C32" s="25">
        <v>35801850.75</v>
      </c>
    </row>
    <row r="33" spans="1:3">
      <c r="A33" s="7" t="s">
        <v>42</v>
      </c>
      <c r="B33" s="25"/>
      <c r="C33" s="25"/>
    </row>
    <row r="34" spans="1:3">
      <c r="A34" s="7" t="s">
        <v>24</v>
      </c>
      <c r="B34" s="25">
        <v>6795553.04</v>
      </c>
      <c r="C34" s="25">
        <v>6795553.04</v>
      </c>
    </row>
    <row r="35" spans="1:3">
      <c r="A35" s="3" t="s">
        <v>25</v>
      </c>
      <c r="B35" s="21">
        <f>+B36+B39</f>
        <v>3028096.08</v>
      </c>
      <c r="C35" s="21">
        <f>+C36+C39</f>
        <v>3028096.08</v>
      </c>
    </row>
    <row r="36" spans="1:3">
      <c r="A36" s="7" t="s">
        <v>26</v>
      </c>
      <c r="B36" s="25">
        <v>1608096.08</v>
      </c>
      <c r="C36" s="25">
        <v>1608096.08</v>
      </c>
    </row>
    <row r="37" spans="1:3">
      <c r="A37" s="7" t="s">
        <v>43</v>
      </c>
      <c r="B37" s="25">
        <v>0</v>
      </c>
      <c r="C37" s="25">
        <v>0</v>
      </c>
    </row>
    <row r="38" spans="1:3">
      <c r="A38" s="7" t="s">
        <v>44</v>
      </c>
      <c r="B38" s="25">
        <v>0</v>
      </c>
      <c r="C38" s="25">
        <v>0</v>
      </c>
    </row>
    <row r="39" spans="1:3">
      <c r="A39" s="7" t="s">
        <v>45</v>
      </c>
      <c r="B39" s="25">
        <v>1420000</v>
      </c>
      <c r="C39" s="25">
        <v>1420000</v>
      </c>
    </row>
    <row r="40" spans="1:3">
      <c r="A40" s="7" t="s">
        <v>46</v>
      </c>
      <c r="B40" s="25">
        <v>0</v>
      </c>
      <c r="C40" s="25">
        <v>0</v>
      </c>
    </row>
    <row r="41" spans="1:3">
      <c r="A41" s="7" t="s">
        <v>27</v>
      </c>
      <c r="B41" s="25">
        <v>0</v>
      </c>
      <c r="C41" s="25">
        <v>0</v>
      </c>
    </row>
    <row r="42" spans="1:3">
      <c r="A42" s="7" t="s">
        <v>47</v>
      </c>
      <c r="B42" s="25">
        <v>0</v>
      </c>
      <c r="C42" s="25">
        <v>0</v>
      </c>
    </row>
    <row r="43" spans="1:3">
      <c r="A43" s="3" t="s">
        <v>48</v>
      </c>
      <c r="B43" s="21">
        <v>0</v>
      </c>
      <c r="C43" s="21">
        <v>0</v>
      </c>
    </row>
    <row r="44" spans="1:3">
      <c r="A44" s="7" t="s">
        <v>49</v>
      </c>
      <c r="B44" s="25">
        <v>0</v>
      </c>
      <c r="C44" s="25">
        <v>0</v>
      </c>
    </row>
    <row r="45" spans="1:3">
      <c r="A45" s="7" t="s">
        <v>50</v>
      </c>
      <c r="B45" s="25">
        <v>0</v>
      </c>
      <c r="C45" s="25">
        <v>0</v>
      </c>
    </row>
    <row r="46" spans="1:3">
      <c r="A46" s="7" t="s">
        <v>51</v>
      </c>
      <c r="B46" s="25">
        <v>0</v>
      </c>
      <c r="C46" s="25">
        <v>0</v>
      </c>
    </row>
    <row r="47" spans="1:3">
      <c r="A47" s="7" t="s">
        <v>52</v>
      </c>
      <c r="B47" s="25">
        <v>0</v>
      </c>
      <c r="C47" s="25">
        <v>0</v>
      </c>
    </row>
    <row r="48" spans="1:3">
      <c r="A48" s="7" t="s">
        <v>53</v>
      </c>
      <c r="B48" s="25">
        <v>0</v>
      </c>
      <c r="C48" s="25">
        <v>0</v>
      </c>
    </row>
    <row r="49" spans="1:3">
      <c r="A49" s="7" t="s">
        <v>54</v>
      </c>
      <c r="B49" s="25">
        <v>0</v>
      </c>
      <c r="C49" s="25">
        <v>0</v>
      </c>
    </row>
    <row r="50" spans="1:3">
      <c r="A50" s="7" t="s">
        <v>55</v>
      </c>
      <c r="B50" s="25">
        <v>0</v>
      </c>
      <c r="C50" s="25">
        <v>0</v>
      </c>
    </row>
    <row r="51" spans="1:3">
      <c r="A51" s="3" t="s">
        <v>28</v>
      </c>
      <c r="B51" s="21">
        <f>+B52+B53+B57</f>
        <v>11127287.74</v>
      </c>
      <c r="C51" s="21">
        <f>+C52+C53+C57</f>
        <v>11127287.74</v>
      </c>
    </row>
    <row r="52" spans="1:3">
      <c r="A52" s="7" t="s">
        <v>29</v>
      </c>
      <c r="B52" s="25">
        <v>8204713.0899999999</v>
      </c>
      <c r="C52" s="25">
        <v>8204713.0899999999</v>
      </c>
    </row>
    <row r="53" spans="1:3">
      <c r="A53" s="7" t="s">
        <v>30</v>
      </c>
      <c r="B53" s="25">
        <v>1051094.6499999999</v>
      </c>
      <c r="C53" s="25">
        <v>1051094.6499999999</v>
      </c>
    </row>
    <row r="54" spans="1:3">
      <c r="A54" s="7" t="s">
        <v>31</v>
      </c>
      <c r="B54" s="25">
        <v>0</v>
      </c>
      <c r="C54" s="25">
        <v>0</v>
      </c>
    </row>
    <row r="55" spans="1:3">
      <c r="A55" s="7" t="s">
        <v>32</v>
      </c>
      <c r="B55" s="25">
        <v>0</v>
      </c>
      <c r="C55" s="25">
        <v>0</v>
      </c>
    </row>
    <row r="56" spans="1:3">
      <c r="A56" s="7" t="s">
        <v>33</v>
      </c>
      <c r="B56" s="25">
        <v>0</v>
      </c>
      <c r="C56" s="25">
        <v>0</v>
      </c>
    </row>
    <row r="57" spans="1:3">
      <c r="A57" s="7" t="s">
        <v>56</v>
      </c>
      <c r="B57" s="25">
        <v>1871480</v>
      </c>
      <c r="C57" s="25">
        <v>1871480</v>
      </c>
    </row>
    <row r="58" spans="1:3">
      <c r="A58" s="7" t="s">
        <v>57</v>
      </c>
      <c r="B58" s="25">
        <v>0</v>
      </c>
      <c r="C58" s="25">
        <v>0</v>
      </c>
    </row>
    <row r="59" spans="1:3">
      <c r="A59" s="7" t="s">
        <v>34</v>
      </c>
      <c r="B59" s="25">
        <v>0</v>
      </c>
      <c r="C59" s="25">
        <v>0</v>
      </c>
    </row>
    <row r="60" spans="1:3">
      <c r="A60" s="7" t="s">
        <v>58</v>
      </c>
      <c r="B60" s="25">
        <v>0</v>
      </c>
      <c r="C60" s="25">
        <v>0</v>
      </c>
    </row>
    <row r="61" spans="1:3">
      <c r="A61" s="3" t="s">
        <v>59</v>
      </c>
      <c r="B61" s="21">
        <v>0</v>
      </c>
      <c r="C61" s="21">
        <v>0</v>
      </c>
    </row>
    <row r="62" spans="1:3">
      <c r="A62" s="7" t="s">
        <v>60</v>
      </c>
      <c r="B62" s="25">
        <v>0</v>
      </c>
      <c r="C62" s="25">
        <v>0</v>
      </c>
    </row>
    <row r="63" spans="1:3">
      <c r="A63" s="7" t="s">
        <v>61</v>
      </c>
      <c r="B63" s="25">
        <v>0</v>
      </c>
      <c r="C63" s="25">
        <v>0</v>
      </c>
    </row>
    <row r="64" spans="1:3">
      <c r="A64" s="7" t="s">
        <v>62</v>
      </c>
      <c r="B64" s="25">
        <v>0</v>
      </c>
      <c r="C64" s="25">
        <v>0</v>
      </c>
    </row>
    <row r="65" spans="1:3">
      <c r="A65" s="7" t="s">
        <v>63</v>
      </c>
      <c r="B65" s="25">
        <v>0</v>
      </c>
      <c r="C65" s="25">
        <v>0</v>
      </c>
    </row>
    <row r="66" spans="1:3">
      <c r="A66" s="3" t="s">
        <v>64</v>
      </c>
      <c r="B66" s="21">
        <v>0</v>
      </c>
      <c r="C66" s="21">
        <v>0</v>
      </c>
    </row>
    <row r="67" spans="1:3">
      <c r="A67" s="7" t="s">
        <v>65</v>
      </c>
      <c r="B67" s="25">
        <v>0</v>
      </c>
      <c r="C67" s="25">
        <v>0</v>
      </c>
    </row>
    <row r="68" spans="1:3">
      <c r="A68" s="7" t="s">
        <v>66</v>
      </c>
      <c r="B68" s="25">
        <v>0</v>
      </c>
      <c r="C68" s="25">
        <v>0</v>
      </c>
    </row>
    <row r="69" spans="1:3">
      <c r="A69" s="3" t="s">
        <v>67</v>
      </c>
      <c r="B69" s="21">
        <v>0</v>
      </c>
      <c r="C69" s="21">
        <v>0</v>
      </c>
    </row>
    <row r="70" spans="1:3">
      <c r="A70" s="7" t="s">
        <v>68</v>
      </c>
      <c r="B70" s="25">
        <v>0</v>
      </c>
      <c r="C70" s="25">
        <v>0</v>
      </c>
    </row>
    <row r="71" spans="1:3">
      <c r="A71" s="7" t="s">
        <v>69</v>
      </c>
      <c r="B71" s="25">
        <v>0</v>
      </c>
      <c r="C71" s="25">
        <v>0</v>
      </c>
    </row>
    <row r="72" spans="1:3">
      <c r="A72" s="7" t="s">
        <v>70</v>
      </c>
      <c r="B72" s="25">
        <v>0</v>
      </c>
      <c r="C72" s="25">
        <v>0</v>
      </c>
    </row>
    <row r="73" spans="1:3">
      <c r="A73" s="9" t="s">
        <v>35</v>
      </c>
      <c r="B73" s="30">
        <f>+B9+B15+B25+B43+B51+B61+B66+B35</f>
        <v>833428191</v>
      </c>
      <c r="C73" s="30">
        <f>+C9+C15+C25+C43+C51+C61+C66+C35</f>
        <v>863428191</v>
      </c>
    </row>
    <row r="74" spans="1:3">
      <c r="A74" s="5"/>
      <c r="B74" s="26"/>
      <c r="C74" s="26"/>
    </row>
    <row r="75" spans="1:3">
      <c r="A75" s="1" t="s">
        <v>71</v>
      </c>
      <c r="B75" s="27"/>
      <c r="C75" s="27"/>
    </row>
    <row r="76" spans="1:3">
      <c r="A76" s="3" t="s">
        <v>72</v>
      </c>
      <c r="B76" s="4">
        <v>0</v>
      </c>
      <c r="C76" s="4">
        <v>0</v>
      </c>
    </row>
    <row r="77" spans="1:3">
      <c r="A77" s="7" t="s">
        <v>73</v>
      </c>
      <c r="B77" s="26">
        <v>0</v>
      </c>
      <c r="C77" s="26">
        <v>0</v>
      </c>
    </row>
    <row r="78" spans="1:3">
      <c r="A78" s="7" t="s">
        <v>74</v>
      </c>
      <c r="B78" s="26">
        <v>0</v>
      </c>
      <c r="C78" s="26">
        <v>0</v>
      </c>
    </row>
    <row r="79" spans="1:3">
      <c r="A79" s="3" t="s">
        <v>75</v>
      </c>
      <c r="B79" s="21">
        <f>+B80</f>
        <v>0</v>
      </c>
      <c r="C79" s="21">
        <f>+C80</f>
        <v>12000000</v>
      </c>
    </row>
    <row r="80" spans="1:3">
      <c r="A80" s="7" t="s">
        <v>76</v>
      </c>
      <c r="B80" s="25">
        <v>0</v>
      </c>
      <c r="C80" s="25">
        <v>12000000</v>
      </c>
    </row>
    <row r="81" spans="1:3">
      <c r="A81" s="7" t="s">
        <v>77</v>
      </c>
      <c r="B81" s="26">
        <v>0</v>
      </c>
      <c r="C81" s="26">
        <v>0</v>
      </c>
    </row>
    <row r="82" spans="1:3">
      <c r="A82" s="3" t="s">
        <v>78</v>
      </c>
      <c r="B82" s="26">
        <v>0</v>
      </c>
      <c r="C82" s="26">
        <v>0</v>
      </c>
    </row>
    <row r="83" spans="1:3">
      <c r="A83" s="7" t="s">
        <v>79</v>
      </c>
      <c r="B83" s="26">
        <v>0</v>
      </c>
      <c r="C83" s="26">
        <v>0</v>
      </c>
    </row>
    <row r="84" spans="1:3">
      <c r="A84" s="9" t="s">
        <v>80</v>
      </c>
      <c r="B84" s="29">
        <f>+B79</f>
        <v>0</v>
      </c>
      <c r="C84" s="29">
        <f>+C79</f>
        <v>12000000</v>
      </c>
    </row>
    <row r="85" spans="1:3">
      <c r="C85" s="22"/>
    </row>
    <row r="86" spans="1:3" ht="15.75">
      <c r="A86" s="10" t="s">
        <v>81</v>
      </c>
      <c r="B86" s="28">
        <f>+B73+B84</f>
        <v>833428191</v>
      </c>
      <c r="C86" s="28">
        <f>+C73+C84</f>
        <v>875428191</v>
      </c>
    </row>
    <row r="87" spans="1:3">
      <c r="A87" t="s">
        <v>104</v>
      </c>
      <c r="C87" s="22"/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6"/>
  <sheetViews>
    <sheetView showGridLines="0" tabSelected="1" workbookViewId="0">
      <selection activeCell="A4" sqref="A4:N4"/>
    </sheetView>
  </sheetViews>
  <sheetFormatPr baseColWidth="10" defaultColWidth="9.140625" defaultRowHeight="15"/>
  <cols>
    <col min="1" max="1" width="40" customWidth="1"/>
    <col min="2" max="2" width="16.85546875" bestFit="1" customWidth="1"/>
    <col min="3" max="8" width="13.42578125" bestFit="1" customWidth="1"/>
    <col min="9" max="9" width="12.42578125" bestFit="1" customWidth="1"/>
    <col min="10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P1" s="8" t="s">
        <v>94</v>
      </c>
    </row>
    <row r="2" spans="1:27" ht="18.75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14" t="s">
        <v>96</v>
      </c>
    </row>
    <row r="3" spans="1:27" ht="18.75">
      <c r="A3" s="32">
        <v>2018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P3" s="14" t="s">
        <v>97</v>
      </c>
    </row>
    <row r="4" spans="1:27" ht="15.75">
      <c r="A4" s="34" t="s">
        <v>105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P4" s="14" t="s">
        <v>95</v>
      </c>
    </row>
    <row r="5" spans="1:27">
      <c r="A5" s="33" t="s">
        <v>36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P5" s="14" t="s">
        <v>98</v>
      </c>
    </row>
    <row r="6" spans="1:27">
      <c r="P6" s="14" t="s">
        <v>99</v>
      </c>
    </row>
    <row r="7" spans="1:27" ht="15.75">
      <c r="A7" s="11" t="s">
        <v>0</v>
      </c>
      <c r="B7" s="12" t="s">
        <v>107</v>
      </c>
      <c r="C7" s="12" t="s">
        <v>82</v>
      </c>
      <c r="D7" s="12" t="s">
        <v>83</v>
      </c>
      <c r="E7" s="12" t="s">
        <v>84</v>
      </c>
      <c r="F7" s="12" t="s">
        <v>85</v>
      </c>
      <c r="G7" s="12" t="s">
        <v>86</v>
      </c>
      <c r="H7" s="12" t="s">
        <v>87</v>
      </c>
      <c r="I7" s="12" t="s">
        <v>88</v>
      </c>
      <c r="J7" s="12" t="s">
        <v>89</v>
      </c>
      <c r="K7" s="12" t="s">
        <v>90</v>
      </c>
      <c r="L7" s="12" t="s">
        <v>91</v>
      </c>
      <c r="M7" s="12" t="s">
        <v>92</v>
      </c>
      <c r="N7" s="12" t="s">
        <v>93</v>
      </c>
      <c r="Z7" s="20">
        <f>SUM(R8:Z8)</f>
        <v>11.029108875781253</v>
      </c>
      <c r="AA7" s="20">
        <f>+Z7+AA8</f>
        <v>13.989108875781252</v>
      </c>
    </row>
    <row r="8" spans="1:27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15"/>
      <c r="K8" s="15"/>
      <c r="L8" s="15"/>
      <c r="M8" s="15"/>
      <c r="N8" s="15"/>
      <c r="R8" s="17">
        <v>1</v>
      </c>
      <c r="S8" s="17">
        <v>1.05</v>
      </c>
      <c r="T8" s="17">
        <f>+S8*1.05</f>
        <v>1.1025</v>
      </c>
      <c r="U8" s="17">
        <f t="shared" ref="U8:Y8" si="0">+T8*1.05</f>
        <v>1.1576250000000001</v>
      </c>
      <c r="V8" s="17">
        <f t="shared" si="0"/>
        <v>1.2155062500000002</v>
      </c>
      <c r="W8" s="17">
        <f t="shared" si="0"/>
        <v>1.2762815625000004</v>
      </c>
      <c r="X8" s="17">
        <f t="shared" si="0"/>
        <v>1.3400956406250004</v>
      </c>
      <c r="Y8" s="17">
        <f t="shared" si="0"/>
        <v>1.4071004226562505</v>
      </c>
      <c r="Z8" s="17">
        <v>1.48</v>
      </c>
      <c r="AA8" s="17">
        <f>+Z8*2</f>
        <v>2.96</v>
      </c>
    </row>
    <row r="9" spans="1:27">
      <c r="A9" s="37" t="s">
        <v>2</v>
      </c>
      <c r="B9" s="38">
        <f>SUM(C9:H9)</f>
        <v>345846960.83999997</v>
      </c>
      <c r="C9" s="39">
        <f>+C10+C11+C12+C13+C14</f>
        <v>81375373.829999998</v>
      </c>
      <c r="D9" s="39">
        <f t="shared" ref="D9:H9" si="1">+D10+D11+D12+D13+D14</f>
        <v>53161448.439999998</v>
      </c>
      <c r="E9" s="39">
        <f t="shared" si="1"/>
        <v>52736929.119999997</v>
      </c>
      <c r="F9" s="39">
        <f t="shared" si="1"/>
        <v>52440846.609999999</v>
      </c>
      <c r="G9" s="39">
        <f t="shared" si="1"/>
        <v>52844702.690000005</v>
      </c>
      <c r="H9" s="39">
        <f t="shared" si="1"/>
        <v>53287660.149999999</v>
      </c>
      <c r="I9" s="40"/>
      <c r="J9" s="17"/>
      <c r="K9" s="17"/>
      <c r="L9" s="17"/>
      <c r="M9" s="17"/>
      <c r="N9" s="17"/>
      <c r="R9" s="19"/>
    </row>
    <row r="10" spans="1:27">
      <c r="A10" s="41" t="s">
        <v>3</v>
      </c>
      <c r="B10" s="42">
        <f>SUM(C10:H10)</f>
        <v>252837811.51000002</v>
      </c>
      <c r="C10" s="40">
        <v>67023144.980000004</v>
      </c>
      <c r="D10" s="40">
        <v>36987183.829999998</v>
      </c>
      <c r="E10" s="40">
        <v>37127412.460000001</v>
      </c>
      <c r="F10" s="40">
        <v>36919005.200000003</v>
      </c>
      <c r="G10" s="40">
        <v>37155990.260000005</v>
      </c>
      <c r="H10" s="40">
        <v>37625074.780000001</v>
      </c>
      <c r="I10" s="40"/>
      <c r="J10" s="17"/>
      <c r="K10" s="17"/>
      <c r="L10" s="17"/>
      <c r="M10" s="17"/>
      <c r="N10" s="17"/>
    </row>
    <row r="11" spans="1:27">
      <c r="A11" s="41" t="s">
        <v>4</v>
      </c>
      <c r="B11" s="42">
        <f t="shared" ref="B11:B74" si="2">SUM(C11:H11)</f>
        <v>84941018.359999999</v>
      </c>
      <c r="C11" s="40">
        <v>13004261.959999999</v>
      </c>
      <c r="D11" s="40">
        <v>14833032.559999999</v>
      </c>
      <c r="E11" s="40">
        <v>14271526.359999999</v>
      </c>
      <c r="F11" s="40">
        <v>14178874.76</v>
      </c>
      <c r="G11" s="40">
        <v>14353976.359999999</v>
      </c>
      <c r="H11" s="40">
        <v>14299346.359999999</v>
      </c>
      <c r="I11" s="40"/>
    </row>
    <row r="12" spans="1:27">
      <c r="A12" s="41" t="s">
        <v>40</v>
      </c>
      <c r="B12" s="42">
        <f t="shared" si="2"/>
        <v>225000</v>
      </c>
      <c r="C12" s="40">
        <v>37500</v>
      </c>
      <c r="D12" s="40">
        <v>37500</v>
      </c>
      <c r="E12" s="40">
        <v>37500</v>
      </c>
      <c r="F12" s="40">
        <v>37500</v>
      </c>
      <c r="G12" s="40">
        <v>37500</v>
      </c>
      <c r="H12" s="40">
        <v>37500</v>
      </c>
      <c r="I12" s="40"/>
    </row>
    <row r="13" spans="1:27">
      <c r="A13" s="41" t="s">
        <v>5</v>
      </c>
      <c r="B13" s="42">
        <f t="shared" si="2"/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/>
    </row>
    <row r="14" spans="1:27" ht="25.5">
      <c r="A14" s="41" t="s">
        <v>6</v>
      </c>
      <c r="B14" s="42">
        <f t="shared" si="2"/>
        <v>7843130.9700000007</v>
      </c>
      <c r="C14" s="40">
        <v>1310466.8900000001</v>
      </c>
      <c r="D14" s="40">
        <v>1303732.0500000003</v>
      </c>
      <c r="E14" s="40">
        <v>1300490.3</v>
      </c>
      <c r="F14" s="40">
        <v>1305466.6499999999</v>
      </c>
      <c r="G14" s="40">
        <v>1297236.0699999998</v>
      </c>
      <c r="H14" s="40">
        <v>1325739.01</v>
      </c>
      <c r="I14" s="40"/>
    </row>
    <row r="15" spans="1:27" ht="26.25" customHeight="1">
      <c r="A15" s="37" t="s">
        <v>7</v>
      </c>
      <c r="B15" s="38">
        <f>SUM(C15:H15)</f>
        <v>46448673</v>
      </c>
      <c r="C15" s="39">
        <f>+C16+C17+C18+C19+C20+C21+C22+C23</f>
        <v>1785123.5199999998</v>
      </c>
      <c r="D15" s="39">
        <f t="shared" ref="D15:H15" si="3">+D16+D17+D18+D19+D20+D21+D22+D23</f>
        <v>8069792.9500000011</v>
      </c>
      <c r="E15" s="39">
        <f t="shared" si="3"/>
        <v>5278518.7799999993</v>
      </c>
      <c r="F15" s="39">
        <f t="shared" si="3"/>
        <v>6062938.9199999999</v>
      </c>
      <c r="G15" s="39">
        <f t="shared" si="3"/>
        <v>6935406.04</v>
      </c>
      <c r="H15" s="39">
        <f t="shared" si="3"/>
        <v>18316892.790000003</v>
      </c>
      <c r="I15" s="40"/>
    </row>
    <row r="16" spans="1:27">
      <c r="A16" s="41" t="s">
        <v>8</v>
      </c>
      <c r="B16" s="42">
        <f t="shared" si="2"/>
        <v>25032852.25</v>
      </c>
      <c r="C16" s="40">
        <v>467205.63</v>
      </c>
      <c r="D16" s="40">
        <v>3773527.8</v>
      </c>
      <c r="E16" s="40">
        <v>2165241.7199999997</v>
      </c>
      <c r="F16" s="40">
        <v>1851543.62</v>
      </c>
      <c r="G16" s="40">
        <v>1540812.4</v>
      </c>
      <c r="H16" s="40">
        <v>15234521.08</v>
      </c>
      <c r="I16" s="40"/>
    </row>
    <row r="17" spans="1:9" ht="25.5">
      <c r="A17" s="41" t="s">
        <v>9</v>
      </c>
      <c r="B17" s="42">
        <f t="shared" si="2"/>
        <v>7278.16</v>
      </c>
      <c r="C17" s="40">
        <v>737</v>
      </c>
      <c r="D17" s="40">
        <v>2460</v>
      </c>
      <c r="E17" s="40">
        <v>1165.5</v>
      </c>
      <c r="F17" s="40">
        <v>2915.66</v>
      </c>
      <c r="G17" s="40">
        <v>0</v>
      </c>
      <c r="H17" s="40">
        <v>0</v>
      </c>
      <c r="I17" s="40"/>
    </row>
    <row r="18" spans="1:9">
      <c r="A18" s="41" t="s">
        <v>10</v>
      </c>
      <c r="B18" s="42">
        <f t="shared" si="2"/>
        <v>2846889.0900000003</v>
      </c>
      <c r="C18" s="40">
        <v>177471.03</v>
      </c>
      <c r="D18" s="40">
        <v>305156.64</v>
      </c>
      <c r="E18" s="40">
        <v>262545</v>
      </c>
      <c r="F18" s="40">
        <v>829507.03</v>
      </c>
      <c r="G18" s="40">
        <v>831989.64</v>
      </c>
      <c r="H18" s="40">
        <v>440219.75</v>
      </c>
      <c r="I18" s="40"/>
    </row>
    <row r="19" spans="1:9" ht="18" customHeight="1">
      <c r="A19" s="41" t="s">
        <v>11</v>
      </c>
      <c r="B19" s="42">
        <f t="shared" si="2"/>
        <v>678855.85</v>
      </c>
      <c r="C19" s="40">
        <v>120</v>
      </c>
      <c r="D19" s="40">
        <v>60420.1</v>
      </c>
      <c r="E19" s="40">
        <v>34748</v>
      </c>
      <c r="F19" s="40">
        <v>205970</v>
      </c>
      <c r="G19" s="40">
        <v>34420</v>
      </c>
      <c r="H19" s="40">
        <v>343177.75</v>
      </c>
      <c r="I19" s="40"/>
    </row>
    <row r="20" spans="1:9">
      <c r="A20" s="41" t="s">
        <v>12</v>
      </c>
      <c r="B20" s="42">
        <f t="shared" si="2"/>
        <v>2886942.16</v>
      </c>
      <c r="C20" s="40">
        <v>822253.15999999992</v>
      </c>
      <c r="D20" s="40">
        <v>518913.51</v>
      </c>
      <c r="E20" s="40">
        <v>447215.6</v>
      </c>
      <c r="F20" s="40">
        <v>446539.1</v>
      </c>
      <c r="G20" s="40">
        <v>397975.46</v>
      </c>
      <c r="H20" s="40">
        <v>254045.33</v>
      </c>
      <c r="I20" s="40"/>
    </row>
    <row r="21" spans="1:9">
      <c r="A21" s="41" t="s">
        <v>13</v>
      </c>
      <c r="B21" s="42">
        <f t="shared" si="2"/>
        <v>6545352.9799999995</v>
      </c>
      <c r="C21" s="40">
        <v>9295.49</v>
      </c>
      <c r="D21" s="40">
        <v>1537079.27</v>
      </c>
      <c r="E21" s="40">
        <v>1537095.96</v>
      </c>
      <c r="F21" s="40">
        <v>1537095.96</v>
      </c>
      <c r="G21" s="40">
        <v>1537095.92</v>
      </c>
      <c r="H21" s="40">
        <v>387690.38</v>
      </c>
      <c r="I21" s="40"/>
    </row>
    <row r="22" spans="1:9" ht="38.25">
      <c r="A22" s="41" t="s">
        <v>14</v>
      </c>
      <c r="B22" s="42">
        <f t="shared" si="2"/>
        <v>5245330.4700000007</v>
      </c>
      <c r="C22" s="40">
        <v>81153.03</v>
      </c>
      <c r="D22" s="40">
        <v>1425784.56</v>
      </c>
      <c r="E22" s="40">
        <v>565506.14</v>
      </c>
      <c r="F22" s="40">
        <v>705969.91</v>
      </c>
      <c r="G22" s="40">
        <v>1688087.97</v>
      </c>
      <c r="H22" s="40">
        <v>778828.86</v>
      </c>
      <c r="I22" s="40"/>
    </row>
    <row r="23" spans="1:9" ht="25.5">
      <c r="A23" s="41" t="s">
        <v>15</v>
      </c>
      <c r="B23" s="42">
        <f t="shared" si="2"/>
        <v>3205172.04</v>
      </c>
      <c r="C23" s="40">
        <v>226888.18</v>
      </c>
      <c r="D23" s="40">
        <v>446451.07</v>
      </c>
      <c r="E23" s="40">
        <v>265000.86</v>
      </c>
      <c r="F23" s="40">
        <v>483397.63999999996</v>
      </c>
      <c r="G23" s="40">
        <v>905024.65</v>
      </c>
      <c r="H23" s="40">
        <v>878409.6399999999</v>
      </c>
      <c r="I23" s="40"/>
    </row>
    <row r="24" spans="1:9">
      <c r="A24" s="41" t="s">
        <v>41</v>
      </c>
      <c r="B24" s="42">
        <f t="shared" si="2"/>
        <v>0</v>
      </c>
      <c r="C24" s="40"/>
      <c r="D24" s="40"/>
      <c r="E24" s="40"/>
      <c r="F24" s="40"/>
      <c r="G24" s="40"/>
      <c r="H24" s="40"/>
      <c r="I24" s="40"/>
    </row>
    <row r="25" spans="1:9">
      <c r="A25" s="37" t="s">
        <v>16</v>
      </c>
      <c r="B25" s="38">
        <f>+B26+B27+B28+B29+B30+B31+B32+B33+B34</f>
        <v>30825764.720000003</v>
      </c>
      <c r="C25" s="39">
        <f>+C26+C27+C28+C29+C30+C31+C32+C33+C34</f>
        <v>5293416.3600000003</v>
      </c>
      <c r="D25" s="39">
        <f t="shared" ref="D25:H25" si="4">+D26+D27+D28+D29+D30+D31+D32+D33+D34</f>
        <v>4141234.1</v>
      </c>
      <c r="E25" s="39">
        <f t="shared" si="4"/>
        <v>5844577.3000000007</v>
      </c>
      <c r="F25" s="39">
        <f t="shared" si="4"/>
        <v>4774798.6700000009</v>
      </c>
      <c r="G25" s="39">
        <f t="shared" si="4"/>
        <v>6431300.4900000002</v>
      </c>
      <c r="H25" s="39">
        <f t="shared" si="4"/>
        <v>4340437.8</v>
      </c>
      <c r="I25" s="40"/>
    </row>
    <row r="26" spans="1:9" ht="25.5">
      <c r="A26" s="41" t="s">
        <v>17</v>
      </c>
      <c r="B26" s="42">
        <f t="shared" si="2"/>
        <v>1087981.92</v>
      </c>
      <c r="C26" s="40">
        <v>16356.58</v>
      </c>
      <c r="D26" s="40">
        <v>167841.69</v>
      </c>
      <c r="E26" s="40">
        <v>247048.24</v>
      </c>
      <c r="F26" s="40">
        <v>165877.48000000001</v>
      </c>
      <c r="G26" s="40">
        <v>470404.27999999997</v>
      </c>
      <c r="H26" s="40">
        <v>20453.650000000001</v>
      </c>
      <c r="I26" s="40"/>
    </row>
    <row r="27" spans="1:9">
      <c r="A27" s="41" t="s">
        <v>18</v>
      </c>
      <c r="B27" s="42">
        <f t="shared" si="2"/>
        <v>178938</v>
      </c>
      <c r="C27" s="40">
        <v>0</v>
      </c>
      <c r="D27" s="40">
        <v>924.58</v>
      </c>
      <c r="E27" s="40">
        <v>980</v>
      </c>
      <c r="F27" s="40">
        <v>1355.02</v>
      </c>
      <c r="G27" s="40">
        <v>120218.40000000001</v>
      </c>
      <c r="H27" s="40">
        <v>55460</v>
      </c>
      <c r="I27" s="40"/>
    </row>
    <row r="28" spans="1:9" ht="25.5">
      <c r="A28" s="41" t="s">
        <v>19</v>
      </c>
      <c r="B28" s="42">
        <f t="shared" si="2"/>
        <v>1002601.86</v>
      </c>
      <c r="C28" s="40">
        <v>112430.25</v>
      </c>
      <c r="D28" s="40">
        <v>885</v>
      </c>
      <c r="E28" s="40">
        <v>2996.11</v>
      </c>
      <c r="F28" s="40">
        <v>15036</v>
      </c>
      <c r="G28" s="40">
        <v>59000</v>
      </c>
      <c r="H28" s="40">
        <v>812254.5</v>
      </c>
      <c r="I28" s="40"/>
    </row>
    <row r="29" spans="1:9">
      <c r="A29" s="41" t="s">
        <v>20</v>
      </c>
      <c r="B29" s="42">
        <f t="shared" si="2"/>
        <v>3557024.3600000003</v>
      </c>
      <c r="C29" s="40">
        <v>501641.87</v>
      </c>
      <c r="D29" s="40">
        <v>300000</v>
      </c>
      <c r="E29" s="40">
        <v>1996327.75</v>
      </c>
      <c r="F29" s="40">
        <v>759054.74</v>
      </c>
      <c r="G29" s="40">
        <v>0</v>
      </c>
      <c r="H29" s="40">
        <v>0</v>
      </c>
      <c r="I29" s="40"/>
    </row>
    <row r="30" spans="1:9" ht="25.5">
      <c r="A30" s="41" t="s">
        <v>21</v>
      </c>
      <c r="B30" s="42">
        <f t="shared" si="2"/>
        <v>1013496.03</v>
      </c>
      <c r="C30" s="40">
        <v>368486.44</v>
      </c>
      <c r="D30" s="40">
        <v>167210.88</v>
      </c>
      <c r="E30" s="40">
        <v>329107.14</v>
      </c>
      <c r="F30" s="40">
        <v>16852.989999999998</v>
      </c>
      <c r="G30" s="40">
        <v>103690.63</v>
      </c>
      <c r="H30" s="40">
        <v>28147.95</v>
      </c>
      <c r="I30" s="40"/>
    </row>
    <row r="31" spans="1:9" ht="25.5">
      <c r="A31" s="41" t="s">
        <v>22</v>
      </c>
      <c r="B31" s="42">
        <f t="shared" si="2"/>
        <v>2021118.06</v>
      </c>
      <c r="C31" s="40">
        <v>37111.22</v>
      </c>
      <c r="D31" s="40">
        <v>141506.54</v>
      </c>
      <c r="E31" s="40">
        <v>112262.83</v>
      </c>
      <c r="F31" s="40">
        <v>89588.42</v>
      </c>
      <c r="G31" s="40">
        <v>1453450.3900000001</v>
      </c>
      <c r="H31" s="40">
        <v>187198.66</v>
      </c>
      <c r="I31" s="40"/>
    </row>
    <row r="32" spans="1:9" ht="25.5">
      <c r="A32" s="41" t="s">
        <v>23</v>
      </c>
      <c r="B32" s="42">
        <f t="shared" si="2"/>
        <v>19525830.970000003</v>
      </c>
      <c r="C32" s="40">
        <v>3710521.47</v>
      </c>
      <c r="D32" s="40">
        <v>2503005</v>
      </c>
      <c r="E32" s="40">
        <v>3113172.1500000004</v>
      </c>
      <c r="F32" s="40">
        <v>3181706.6900000004</v>
      </c>
      <c r="G32" s="40">
        <v>4076066.84</v>
      </c>
      <c r="H32" s="40">
        <v>2941358.8200000003</v>
      </c>
      <c r="I32" s="40"/>
    </row>
    <row r="33" spans="1:9" ht="25.5">
      <c r="A33" s="41" t="s">
        <v>42</v>
      </c>
      <c r="B33" s="42">
        <f t="shared" si="2"/>
        <v>0</v>
      </c>
      <c r="C33" s="40"/>
      <c r="D33" s="40"/>
      <c r="E33" s="40"/>
      <c r="F33" s="40"/>
      <c r="G33" s="40"/>
      <c r="H33" s="40"/>
      <c r="I33" s="40"/>
    </row>
    <row r="34" spans="1:9" ht="23.25" customHeight="1">
      <c r="A34" s="41" t="s">
        <v>24</v>
      </c>
      <c r="B34" s="42">
        <f t="shared" si="2"/>
        <v>2438773.5200000005</v>
      </c>
      <c r="C34" s="40">
        <v>546868.53</v>
      </c>
      <c r="D34" s="40">
        <v>859860.41</v>
      </c>
      <c r="E34" s="40">
        <v>42683.08</v>
      </c>
      <c r="F34" s="40">
        <v>545327.33000000007</v>
      </c>
      <c r="G34" s="40">
        <v>148469.95000000001</v>
      </c>
      <c r="H34" s="40">
        <v>295564.21999999997</v>
      </c>
      <c r="I34" s="40"/>
    </row>
    <row r="35" spans="1:9" ht="22.5" customHeight="1">
      <c r="A35" s="37" t="s">
        <v>25</v>
      </c>
      <c r="B35" s="38">
        <f>+B36+B39</f>
        <v>1921863.5</v>
      </c>
      <c r="C35" s="38">
        <f t="shared" ref="C35:H35" si="5">+C36+C39</f>
        <v>296162</v>
      </c>
      <c r="D35" s="38">
        <f t="shared" si="5"/>
        <v>113000</v>
      </c>
      <c r="E35" s="38">
        <f t="shared" si="5"/>
        <v>163000</v>
      </c>
      <c r="F35" s="38">
        <f t="shared" si="5"/>
        <v>268900.5</v>
      </c>
      <c r="G35" s="38">
        <f t="shared" si="5"/>
        <v>698575</v>
      </c>
      <c r="H35" s="38">
        <f t="shared" si="5"/>
        <v>382226</v>
      </c>
      <c r="I35" s="40"/>
    </row>
    <row r="36" spans="1:9" ht="25.5">
      <c r="A36" s="41" t="s">
        <v>26</v>
      </c>
      <c r="B36" s="42">
        <f t="shared" si="2"/>
        <v>1143000</v>
      </c>
      <c r="C36" s="40">
        <v>78000</v>
      </c>
      <c r="D36" s="40">
        <v>78000</v>
      </c>
      <c r="E36" s="40">
        <v>128000</v>
      </c>
      <c r="F36" s="40">
        <v>158000</v>
      </c>
      <c r="G36" s="40">
        <v>623000</v>
      </c>
      <c r="H36" s="40">
        <v>78000</v>
      </c>
      <c r="I36" s="40"/>
    </row>
    <row r="37" spans="1:9" ht="25.5">
      <c r="A37" s="41" t="s">
        <v>43</v>
      </c>
      <c r="B37" s="42">
        <f t="shared" si="2"/>
        <v>0</v>
      </c>
      <c r="C37" s="40"/>
      <c r="D37" s="40"/>
      <c r="E37" s="40"/>
      <c r="F37" s="40"/>
      <c r="G37" s="40"/>
      <c r="H37" s="40"/>
      <c r="I37" s="40"/>
    </row>
    <row r="38" spans="1:9" ht="25.5">
      <c r="A38" s="41" t="s">
        <v>44</v>
      </c>
      <c r="B38" s="42">
        <f t="shared" si="2"/>
        <v>0</v>
      </c>
      <c r="C38" s="40"/>
      <c r="D38" s="40"/>
      <c r="E38" s="40"/>
      <c r="F38" s="40"/>
      <c r="G38" s="40"/>
      <c r="H38" s="40"/>
      <c r="I38" s="40"/>
    </row>
    <row r="39" spans="1:9" ht="25.5">
      <c r="A39" s="41" t="s">
        <v>45</v>
      </c>
      <c r="B39" s="42">
        <f t="shared" si="2"/>
        <v>778863.5</v>
      </c>
      <c r="C39" s="40">
        <v>218162</v>
      </c>
      <c r="D39" s="40">
        <v>35000</v>
      </c>
      <c r="E39" s="40">
        <v>35000</v>
      </c>
      <c r="F39" s="40">
        <v>110900.5</v>
      </c>
      <c r="G39" s="40">
        <v>75575</v>
      </c>
      <c r="H39" s="40">
        <v>304226</v>
      </c>
      <c r="I39" s="40"/>
    </row>
    <row r="40" spans="1:9" ht="25.5">
      <c r="A40" s="41" t="s">
        <v>46</v>
      </c>
      <c r="B40" s="42">
        <f t="shared" si="2"/>
        <v>0</v>
      </c>
      <c r="C40" s="40"/>
      <c r="D40" s="40"/>
      <c r="E40" s="40"/>
      <c r="F40" s="40"/>
      <c r="G40" s="40"/>
      <c r="H40" s="40"/>
      <c r="I40" s="40"/>
    </row>
    <row r="41" spans="1:9" ht="25.5">
      <c r="A41" s="41" t="s">
        <v>27</v>
      </c>
      <c r="B41" s="42">
        <f t="shared" si="2"/>
        <v>0</v>
      </c>
      <c r="C41" s="40"/>
      <c r="D41" s="40"/>
      <c r="E41" s="40"/>
      <c r="F41" s="40"/>
      <c r="G41" s="40"/>
      <c r="H41" s="40"/>
      <c r="I41" s="40"/>
    </row>
    <row r="42" spans="1:9" ht="25.5">
      <c r="A42" s="41" t="s">
        <v>47</v>
      </c>
      <c r="B42" s="42">
        <f t="shared" si="2"/>
        <v>0</v>
      </c>
      <c r="C42" s="40"/>
      <c r="D42" s="40"/>
      <c r="E42" s="40"/>
      <c r="F42" s="40"/>
      <c r="G42" s="40"/>
      <c r="H42" s="40"/>
      <c r="I42" s="40"/>
    </row>
    <row r="43" spans="1:9">
      <c r="A43" s="37" t="s">
        <v>48</v>
      </c>
      <c r="B43" s="42">
        <f t="shared" si="2"/>
        <v>0</v>
      </c>
      <c r="C43" s="40"/>
      <c r="D43" s="40"/>
      <c r="E43" s="40"/>
      <c r="F43" s="40"/>
      <c r="G43" s="40"/>
      <c r="H43" s="40"/>
      <c r="I43" s="40"/>
    </row>
    <row r="44" spans="1:9" ht="25.5">
      <c r="A44" s="41" t="s">
        <v>49</v>
      </c>
      <c r="B44" s="42">
        <f t="shared" si="2"/>
        <v>0</v>
      </c>
      <c r="C44" s="40"/>
      <c r="D44" s="40"/>
      <c r="E44" s="40"/>
      <c r="F44" s="40"/>
      <c r="G44" s="40"/>
      <c r="H44" s="40"/>
      <c r="I44" s="40"/>
    </row>
    <row r="45" spans="1:9" ht="25.5">
      <c r="A45" s="41" t="s">
        <v>50</v>
      </c>
      <c r="B45" s="42">
        <f t="shared" si="2"/>
        <v>0</v>
      </c>
      <c r="C45" s="40"/>
      <c r="D45" s="40"/>
      <c r="E45" s="40"/>
      <c r="F45" s="40"/>
      <c r="G45" s="40"/>
      <c r="H45" s="40"/>
      <c r="I45" s="40"/>
    </row>
    <row r="46" spans="1:9" ht="25.5">
      <c r="A46" s="41" t="s">
        <v>51</v>
      </c>
      <c r="B46" s="42">
        <f t="shared" si="2"/>
        <v>0</v>
      </c>
      <c r="C46" s="40"/>
      <c r="D46" s="40"/>
      <c r="E46" s="40"/>
      <c r="F46" s="40"/>
      <c r="G46" s="40"/>
      <c r="H46" s="40"/>
      <c r="I46" s="40"/>
    </row>
    <row r="47" spans="1:9" ht="25.5">
      <c r="A47" s="41" t="s">
        <v>52</v>
      </c>
      <c r="B47" s="42">
        <f t="shared" si="2"/>
        <v>0</v>
      </c>
      <c r="C47" s="40"/>
      <c r="D47" s="40"/>
      <c r="E47" s="40"/>
      <c r="F47" s="40"/>
      <c r="G47" s="40"/>
      <c r="H47" s="40"/>
      <c r="I47" s="40"/>
    </row>
    <row r="48" spans="1:9" ht="25.5">
      <c r="A48" s="41" t="s">
        <v>53</v>
      </c>
      <c r="B48" s="42">
        <f t="shared" si="2"/>
        <v>0</v>
      </c>
      <c r="C48" s="40"/>
      <c r="D48" s="40"/>
      <c r="E48" s="40"/>
      <c r="F48" s="40"/>
      <c r="G48" s="40"/>
      <c r="H48" s="40"/>
      <c r="I48" s="40"/>
    </row>
    <row r="49" spans="1:9" ht="25.5">
      <c r="A49" s="41" t="s">
        <v>54</v>
      </c>
      <c r="B49" s="42">
        <f t="shared" si="2"/>
        <v>0</v>
      </c>
      <c r="C49" s="40"/>
      <c r="D49" s="40"/>
      <c r="E49" s="40"/>
      <c r="F49" s="40"/>
      <c r="G49" s="40"/>
      <c r="H49" s="40"/>
      <c r="I49" s="40"/>
    </row>
    <row r="50" spans="1:9" ht="25.5">
      <c r="A50" s="41" t="s">
        <v>55</v>
      </c>
      <c r="B50" s="42">
        <f t="shared" si="2"/>
        <v>0</v>
      </c>
      <c r="C50" s="40"/>
      <c r="D50" s="40"/>
      <c r="E50" s="40"/>
      <c r="F50" s="40"/>
      <c r="G50" s="40"/>
      <c r="H50" s="40"/>
      <c r="I50" s="40"/>
    </row>
    <row r="51" spans="1:9">
      <c r="A51" s="37" t="s">
        <v>28</v>
      </c>
      <c r="B51" s="38">
        <f>+B52+B57</f>
        <v>7232863.169999999</v>
      </c>
      <c r="C51" s="38">
        <f t="shared" ref="C51:H51" si="6">+C52+C57</f>
        <v>798038.54</v>
      </c>
      <c r="D51" s="38">
        <f t="shared" si="6"/>
        <v>1975845.51</v>
      </c>
      <c r="E51" s="38">
        <f t="shared" si="6"/>
        <v>1398417.8</v>
      </c>
      <c r="F51" s="38">
        <f t="shared" si="6"/>
        <v>1174740</v>
      </c>
      <c r="G51" s="38">
        <f t="shared" si="6"/>
        <v>537883.77</v>
      </c>
      <c r="H51" s="38">
        <f t="shared" si="6"/>
        <v>1347937.55</v>
      </c>
      <c r="I51" s="40"/>
    </row>
    <row r="52" spans="1:9">
      <c r="A52" s="41" t="s">
        <v>29</v>
      </c>
      <c r="B52" s="42">
        <f t="shared" si="2"/>
        <v>5554663.169999999</v>
      </c>
      <c r="C52" s="40">
        <v>798038.54</v>
      </c>
      <c r="D52" s="40">
        <v>1472385.51</v>
      </c>
      <c r="E52" s="40">
        <v>1398417.8</v>
      </c>
      <c r="F52" s="40"/>
      <c r="G52" s="40">
        <v>537883.77</v>
      </c>
      <c r="H52" s="40">
        <v>1347937.55</v>
      </c>
      <c r="I52" s="43"/>
    </row>
    <row r="53" spans="1:9" ht="25.5">
      <c r="A53" s="41" t="s">
        <v>30</v>
      </c>
      <c r="B53" s="42">
        <f t="shared" si="2"/>
        <v>0</v>
      </c>
      <c r="C53" s="40"/>
      <c r="D53" s="40"/>
      <c r="E53" s="40"/>
      <c r="F53" s="40"/>
      <c r="G53" s="40"/>
      <c r="H53" s="40"/>
      <c r="I53" s="43"/>
    </row>
    <row r="54" spans="1:9" ht="25.5">
      <c r="A54" s="41" t="s">
        <v>31</v>
      </c>
      <c r="B54" s="42">
        <f t="shared" si="2"/>
        <v>0</v>
      </c>
      <c r="C54" s="40"/>
      <c r="D54" s="40"/>
      <c r="E54" s="40"/>
      <c r="F54" s="40"/>
      <c r="G54" s="40"/>
      <c r="H54" s="40"/>
      <c r="I54" s="43"/>
    </row>
    <row r="55" spans="1:9" ht="25.5">
      <c r="A55" s="41" t="s">
        <v>32</v>
      </c>
      <c r="B55" s="42">
        <f t="shared" si="2"/>
        <v>0</v>
      </c>
      <c r="C55" s="40"/>
      <c r="D55" s="40"/>
      <c r="E55" s="40"/>
      <c r="F55" s="40"/>
      <c r="G55" s="40"/>
      <c r="H55" s="40"/>
      <c r="I55" s="43"/>
    </row>
    <row r="56" spans="1:9" ht="25.5">
      <c r="A56" s="41" t="s">
        <v>33</v>
      </c>
      <c r="B56" s="42">
        <f t="shared" si="2"/>
        <v>0</v>
      </c>
      <c r="C56" s="40"/>
      <c r="D56" s="40"/>
      <c r="E56" s="40"/>
      <c r="F56" s="40"/>
      <c r="G56" s="40"/>
      <c r="H56" s="40"/>
      <c r="I56" s="43"/>
    </row>
    <row r="57" spans="1:9">
      <c r="A57" s="41" t="s">
        <v>56</v>
      </c>
      <c r="B57" s="42">
        <f t="shared" si="2"/>
        <v>1678200</v>
      </c>
      <c r="C57" s="40"/>
      <c r="D57" s="40">
        <v>503460</v>
      </c>
      <c r="E57" s="40"/>
      <c r="F57" s="40">
        <v>1174740</v>
      </c>
      <c r="G57" s="40"/>
      <c r="H57" s="40"/>
      <c r="I57" s="43"/>
    </row>
    <row r="58" spans="1:9">
      <c r="A58" s="41" t="s">
        <v>57</v>
      </c>
      <c r="B58" s="42">
        <f t="shared" si="2"/>
        <v>0</v>
      </c>
      <c r="C58" s="40"/>
      <c r="D58" s="40"/>
      <c r="E58" s="40"/>
      <c r="F58" s="40"/>
      <c r="G58" s="40"/>
      <c r="H58" s="40"/>
      <c r="I58" s="40"/>
    </row>
    <row r="59" spans="1:9">
      <c r="A59" s="41" t="s">
        <v>34</v>
      </c>
      <c r="B59" s="42">
        <f t="shared" si="2"/>
        <v>0</v>
      </c>
      <c r="C59" s="40"/>
      <c r="D59" s="40"/>
      <c r="E59" s="40"/>
      <c r="F59" s="40"/>
      <c r="G59" s="40"/>
      <c r="H59" s="40"/>
      <c r="I59" s="40"/>
    </row>
    <row r="60" spans="1:9" ht="25.5">
      <c r="A60" s="41" t="s">
        <v>58</v>
      </c>
      <c r="B60" s="42">
        <f t="shared" si="2"/>
        <v>0</v>
      </c>
      <c r="C60" s="40"/>
      <c r="D60" s="40"/>
      <c r="E60" s="40"/>
      <c r="F60" s="40"/>
      <c r="G60" s="40"/>
      <c r="H60" s="40"/>
      <c r="I60" s="40"/>
    </row>
    <row r="61" spans="1:9">
      <c r="A61" s="37" t="s">
        <v>59</v>
      </c>
      <c r="B61" s="42">
        <f t="shared" si="2"/>
        <v>0</v>
      </c>
      <c r="C61" s="40"/>
      <c r="D61" s="40"/>
      <c r="E61" s="40"/>
      <c r="F61" s="40"/>
      <c r="G61" s="40"/>
      <c r="H61" s="40"/>
      <c r="I61" s="40"/>
    </row>
    <row r="62" spans="1:9">
      <c r="A62" s="41" t="s">
        <v>60</v>
      </c>
      <c r="B62" s="42">
        <f t="shared" si="2"/>
        <v>0</v>
      </c>
      <c r="C62" s="40"/>
      <c r="D62" s="40"/>
      <c r="E62" s="40"/>
      <c r="F62" s="40"/>
      <c r="G62" s="40"/>
      <c r="H62" s="40"/>
      <c r="I62" s="40"/>
    </row>
    <row r="63" spans="1:9">
      <c r="A63" s="41" t="s">
        <v>61</v>
      </c>
      <c r="B63" s="42">
        <f t="shared" si="2"/>
        <v>0</v>
      </c>
      <c r="C63" s="40"/>
      <c r="D63" s="40"/>
      <c r="E63" s="40"/>
      <c r="F63" s="40"/>
      <c r="G63" s="40"/>
      <c r="H63" s="40"/>
      <c r="I63" s="40"/>
    </row>
    <row r="64" spans="1:9" ht="25.5">
      <c r="A64" s="41" t="s">
        <v>62</v>
      </c>
      <c r="B64" s="42">
        <f t="shared" si="2"/>
        <v>0</v>
      </c>
      <c r="C64" s="40"/>
      <c r="D64" s="40"/>
      <c r="E64" s="40"/>
      <c r="F64" s="40"/>
      <c r="G64" s="40"/>
      <c r="H64" s="40"/>
      <c r="I64" s="40"/>
    </row>
    <row r="65" spans="1:14" ht="38.25">
      <c r="A65" s="41" t="s">
        <v>63</v>
      </c>
      <c r="B65" s="42">
        <f t="shared" si="2"/>
        <v>0</v>
      </c>
      <c r="C65" s="40"/>
      <c r="D65" s="40"/>
      <c r="E65" s="40"/>
      <c r="F65" s="40"/>
      <c r="G65" s="40"/>
      <c r="H65" s="40"/>
      <c r="I65" s="40"/>
    </row>
    <row r="66" spans="1:14" ht="25.5">
      <c r="A66" s="37" t="s">
        <v>64</v>
      </c>
      <c r="B66" s="42">
        <f t="shared" si="2"/>
        <v>0</v>
      </c>
      <c r="C66" s="40"/>
      <c r="D66" s="40"/>
      <c r="E66" s="40"/>
      <c r="F66" s="40"/>
      <c r="G66" s="40"/>
      <c r="H66" s="40"/>
      <c r="I66" s="40"/>
    </row>
    <row r="67" spans="1:14">
      <c r="A67" s="41" t="s">
        <v>65</v>
      </c>
      <c r="B67" s="42">
        <f t="shared" si="2"/>
        <v>0</v>
      </c>
      <c r="C67" s="40"/>
      <c r="D67" s="40"/>
      <c r="E67" s="40"/>
      <c r="F67" s="40"/>
      <c r="G67" s="40"/>
      <c r="H67" s="40"/>
      <c r="I67" s="40"/>
    </row>
    <row r="68" spans="1:14" ht="25.5">
      <c r="A68" s="41" t="s">
        <v>66</v>
      </c>
      <c r="B68" s="42">
        <f t="shared" si="2"/>
        <v>0</v>
      </c>
      <c r="C68" s="40"/>
      <c r="D68" s="40"/>
      <c r="E68" s="40"/>
      <c r="F68" s="40"/>
      <c r="G68" s="40"/>
      <c r="H68" s="40"/>
      <c r="I68" s="40"/>
    </row>
    <row r="69" spans="1:14">
      <c r="A69" s="37" t="s">
        <v>67</v>
      </c>
      <c r="B69" s="42">
        <f t="shared" si="2"/>
        <v>0</v>
      </c>
      <c r="C69" s="40"/>
      <c r="D69" s="40"/>
      <c r="E69" s="40"/>
      <c r="F69" s="40"/>
      <c r="G69" s="40"/>
      <c r="H69" s="40"/>
      <c r="I69" s="40"/>
    </row>
    <row r="70" spans="1:14" ht="25.5">
      <c r="A70" s="41" t="s">
        <v>68</v>
      </c>
      <c r="B70" s="42">
        <f t="shared" si="2"/>
        <v>0</v>
      </c>
      <c r="C70" s="40"/>
      <c r="D70" s="40"/>
      <c r="E70" s="40"/>
      <c r="F70" s="40"/>
      <c r="G70" s="40"/>
      <c r="H70" s="40"/>
      <c r="I70" s="40"/>
    </row>
    <row r="71" spans="1:14" ht="25.5">
      <c r="A71" s="41" t="s">
        <v>69</v>
      </c>
      <c r="B71" s="42">
        <f t="shared" si="2"/>
        <v>0</v>
      </c>
      <c r="C71" s="40"/>
      <c r="D71" s="40"/>
      <c r="E71" s="40"/>
      <c r="F71" s="40"/>
      <c r="G71" s="40"/>
      <c r="H71" s="40"/>
      <c r="I71" s="40"/>
    </row>
    <row r="72" spans="1:14" ht="25.5">
      <c r="A72" s="41" t="s">
        <v>70</v>
      </c>
      <c r="B72" s="42">
        <f t="shared" si="2"/>
        <v>0</v>
      </c>
      <c r="C72" s="40"/>
      <c r="D72" s="40"/>
      <c r="E72" s="40"/>
      <c r="F72" s="40"/>
      <c r="G72" s="40"/>
      <c r="H72" s="40"/>
      <c r="I72" s="40"/>
    </row>
    <row r="73" spans="1:14">
      <c r="A73" s="44" t="s">
        <v>35</v>
      </c>
      <c r="B73" s="45">
        <f>+B9+B15+B25+B35+B43+B51+B61</f>
        <v>432276125.23000002</v>
      </c>
      <c r="C73" s="45">
        <f>+C9+C15+C25+C35+C43+C51+C61</f>
        <v>89548114.25</v>
      </c>
      <c r="D73" s="45">
        <f t="shared" ref="D73:H73" si="7">+D9+D15+D25+D35+D43+D51+D61</f>
        <v>67461321</v>
      </c>
      <c r="E73" s="45">
        <f t="shared" si="7"/>
        <v>65421443</v>
      </c>
      <c r="F73" s="45">
        <f t="shared" si="7"/>
        <v>64722224.700000003</v>
      </c>
      <c r="G73" s="45">
        <f t="shared" si="7"/>
        <v>67447867.99000001</v>
      </c>
      <c r="H73" s="45">
        <f t="shared" si="7"/>
        <v>77675154.289999992</v>
      </c>
      <c r="I73" s="45"/>
      <c r="J73" s="6"/>
      <c r="K73" s="6"/>
      <c r="L73" s="6"/>
      <c r="M73" s="6"/>
      <c r="N73" s="6"/>
    </row>
    <row r="74" spans="1:14">
      <c r="A74" s="46"/>
      <c r="B74" s="42">
        <f t="shared" si="2"/>
        <v>0</v>
      </c>
      <c r="C74" s="40"/>
      <c r="D74" s="40"/>
      <c r="E74" s="40"/>
      <c r="F74" s="40"/>
      <c r="G74" s="40"/>
      <c r="H74" s="40"/>
      <c r="I74" s="40"/>
    </row>
    <row r="75" spans="1:14">
      <c r="A75" s="35" t="s">
        <v>71</v>
      </c>
      <c r="B75" s="42">
        <f t="shared" ref="B75:B85" si="8">SUM(C75:H75)</f>
        <v>0</v>
      </c>
      <c r="C75" s="40"/>
      <c r="D75" s="40"/>
      <c r="E75" s="40"/>
      <c r="F75" s="40"/>
      <c r="G75" s="40"/>
      <c r="H75" s="40"/>
      <c r="I75" s="40"/>
      <c r="J75" s="2"/>
      <c r="K75" s="2"/>
      <c r="L75" s="2"/>
      <c r="M75" s="2"/>
      <c r="N75" s="2"/>
    </row>
    <row r="76" spans="1:14">
      <c r="A76" s="37" t="s">
        <v>72</v>
      </c>
      <c r="B76" s="42">
        <f t="shared" si="8"/>
        <v>0</v>
      </c>
      <c r="C76" s="40"/>
      <c r="D76" s="40"/>
      <c r="E76" s="40"/>
      <c r="F76" s="40"/>
      <c r="G76" s="40"/>
      <c r="H76" s="40"/>
      <c r="I76" s="40"/>
    </row>
    <row r="77" spans="1:14" ht="25.5">
      <c r="A77" s="41" t="s">
        <v>73</v>
      </c>
      <c r="B77" s="42">
        <f t="shared" si="8"/>
        <v>0</v>
      </c>
      <c r="C77" s="40"/>
      <c r="D77" s="40"/>
      <c r="E77" s="40"/>
      <c r="F77" s="40"/>
      <c r="G77" s="40"/>
      <c r="H77" s="40"/>
      <c r="I77" s="40"/>
    </row>
    <row r="78" spans="1:14" ht="25.5">
      <c r="A78" s="41" t="s">
        <v>74</v>
      </c>
      <c r="B78" s="42">
        <f t="shared" si="8"/>
        <v>0</v>
      </c>
      <c r="C78" s="40"/>
      <c r="D78" s="40"/>
      <c r="E78" s="40"/>
      <c r="F78" s="40"/>
      <c r="G78" s="40"/>
      <c r="H78" s="40"/>
      <c r="I78" s="40"/>
    </row>
    <row r="79" spans="1:14">
      <c r="A79" s="37" t="s">
        <v>75</v>
      </c>
      <c r="B79" s="42">
        <f t="shared" si="8"/>
        <v>0</v>
      </c>
      <c r="C79" s="40"/>
      <c r="D79" s="40"/>
      <c r="E79" s="40"/>
      <c r="F79" s="40"/>
      <c r="G79" s="40"/>
      <c r="H79" s="40"/>
      <c r="I79" s="40"/>
    </row>
    <row r="80" spans="1:14">
      <c r="A80" s="41" t="s">
        <v>76</v>
      </c>
      <c r="B80" s="42">
        <f t="shared" si="8"/>
        <v>11301883.51</v>
      </c>
      <c r="C80" s="40">
        <v>6847480.8200000003</v>
      </c>
      <c r="D80" s="40">
        <v>3419853.13</v>
      </c>
      <c r="E80" s="40"/>
      <c r="F80" s="40">
        <v>512113.6</v>
      </c>
      <c r="G80" s="40">
        <v>283040</v>
      </c>
      <c r="H80" s="40">
        <v>239395.96</v>
      </c>
      <c r="I80" s="43"/>
    </row>
    <row r="81" spans="1:14" ht="25.5">
      <c r="A81" s="41" t="s">
        <v>77</v>
      </c>
      <c r="B81" s="42">
        <f t="shared" si="8"/>
        <v>0</v>
      </c>
      <c r="C81" s="40"/>
      <c r="D81" s="40"/>
      <c r="E81" s="40"/>
      <c r="F81" s="40"/>
      <c r="G81" s="40"/>
      <c r="H81" s="40"/>
      <c r="I81" s="40"/>
    </row>
    <row r="82" spans="1:14">
      <c r="A82" s="37" t="s">
        <v>78</v>
      </c>
      <c r="B82" s="42">
        <f t="shared" si="8"/>
        <v>0</v>
      </c>
      <c r="C82" s="40"/>
      <c r="D82" s="40"/>
      <c r="E82" s="40"/>
      <c r="F82" s="40"/>
      <c r="G82" s="40"/>
      <c r="H82" s="40"/>
      <c r="I82" s="40"/>
    </row>
    <row r="83" spans="1:14" ht="25.5">
      <c r="A83" s="41" t="s">
        <v>79</v>
      </c>
      <c r="B83" s="42">
        <f t="shared" si="8"/>
        <v>0</v>
      </c>
      <c r="C83" s="40"/>
      <c r="D83" s="40"/>
      <c r="E83" s="40"/>
      <c r="F83" s="40"/>
      <c r="G83" s="40"/>
      <c r="H83" s="40"/>
      <c r="I83" s="40"/>
    </row>
    <row r="84" spans="1:14">
      <c r="A84" s="9" t="s">
        <v>80</v>
      </c>
      <c r="B84" s="18">
        <f t="shared" si="8"/>
        <v>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>
      <c r="B85" s="18">
        <f t="shared" si="8"/>
        <v>0</v>
      </c>
    </row>
    <row r="86" spans="1:14" ht="31.5">
      <c r="A86" s="10" t="s">
        <v>81</v>
      </c>
      <c r="B86" s="31">
        <f>+B73+B80</f>
        <v>443578008.74000001</v>
      </c>
      <c r="C86" s="31">
        <f>+C73+C80</f>
        <v>96395595.069999993</v>
      </c>
      <c r="D86" s="31">
        <f t="shared" ref="D86:H86" si="9">+D73+D80</f>
        <v>70881174.129999995</v>
      </c>
      <c r="E86" s="31">
        <f t="shared" si="9"/>
        <v>65421443</v>
      </c>
      <c r="F86" s="31">
        <f t="shared" si="9"/>
        <v>65234338.300000004</v>
      </c>
      <c r="G86" s="31">
        <f t="shared" si="9"/>
        <v>67730907.99000001</v>
      </c>
      <c r="H86" s="31">
        <f t="shared" si="9"/>
        <v>77914550.249999985</v>
      </c>
      <c r="I86" s="31"/>
      <c r="J86" s="13"/>
      <c r="K86" s="13"/>
      <c r="L86" s="13"/>
      <c r="M86" s="13"/>
      <c r="N86" s="13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CAROLINA.ROMANO</cp:lastModifiedBy>
  <dcterms:created xsi:type="dcterms:W3CDTF">2018-04-17T18:57:16Z</dcterms:created>
  <dcterms:modified xsi:type="dcterms:W3CDTF">2018-07-11T22:09:44Z</dcterms:modified>
</cp:coreProperties>
</file>