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Notas a los Estados" sheetId="1" r:id="rId1"/>
  </sheets>
  <definedNames>
    <definedName name="_Toc260211680" localSheetId="0">'Notas a los Estados'!#REF!</definedName>
    <definedName name="OLE_LINK2" localSheetId="0">'Notas a los Estados'!$B$20</definedName>
    <definedName name="OLE_LINK25" localSheetId="0">'Notas a los Estados'!$B$204</definedName>
    <definedName name="OLE_LINK31" localSheetId="0">'Notas a los Estados'!$B$233</definedName>
    <definedName name="OLE_LINK37" localSheetId="0">'Notas a los Estados'!$B$234</definedName>
    <definedName name="OLE_LINK45" localSheetId="0">'Notas a los Estados'!#REF!</definedName>
    <definedName name="OLE_LINK55" localSheetId="0">'Notas a los Estados'!#REF!</definedName>
    <definedName name="OLE_LINK57" localSheetId="0">'Notas a los Estados'!#REF!</definedName>
    <definedName name="OLE_LINK61" localSheetId="0">'Notas a los Estados'!$B$39</definedName>
    <definedName name="OLE_LINK97" localSheetId="0">'Notas a los Estados'!$B$286</definedName>
  </definedNames>
  <calcPr calcId="124519"/>
</workbook>
</file>

<file path=xl/calcChain.xml><?xml version="1.0" encoding="utf-8"?>
<calcChain xmlns="http://schemas.openxmlformats.org/spreadsheetml/2006/main">
  <c r="C25" i="1"/>
  <c r="C27" s="1"/>
  <c r="E25"/>
  <c r="E27"/>
  <c r="C34"/>
  <c r="E34"/>
  <c r="C45"/>
  <c r="E45"/>
  <c r="C56"/>
  <c r="C58" s="1"/>
  <c r="E56"/>
  <c r="E58"/>
  <c r="C70"/>
  <c r="E70"/>
  <c r="C82"/>
  <c r="E82"/>
  <c r="E85" s="1"/>
  <c r="C85"/>
  <c r="I90"/>
  <c r="I91"/>
  <c r="I92"/>
  <c r="E93"/>
  <c r="I93" s="1"/>
  <c r="I96" s="1"/>
  <c r="I94"/>
  <c r="I95"/>
  <c r="C96"/>
  <c r="D96"/>
  <c r="E96"/>
  <c r="E103" s="1"/>
  <c r="F96"/>
  <c r="F103" s="1"/>
  <c r="G96"/>
  <c r="H96"/>
  <c r="I99"/>
  <c r="I102" s="1"/>
  <c r="H100"/>
  <c r="I100" s="1"/>
  <c r="I101"/>
  <c r="C102"/>
  <c r="D102"/>
  <c r="E102"/>
  <c r="F102"/>
  <c r="G102"/>
  <c r="H102"/>
  <c r="C103"/>
  <c r="D103"/>
  <c r="G103"/>
  <c r="H103"/>
  <c r="C118"/>
  <c r="E118"/>
  <c r="C127"/>
  <c r="E127"/>
  <c r="C129"/>
  <c r="E129"/>
  <c r="C141"/>
  <c r="E141"/>
  <c r="E150"/>
  <c r="E157" s="1"/>
  <c r="C157"/>
  <c r="C178"/>
  <c r="E178"/>
  <c r="E181" s="1"/>
  <c r="C181"/>
  <c r="C195"/>
  <c r="E195"/>
  <c r="C223"/>
  <c r="E223"/>
  <c r="C227"/>
  <c r="E227"/>
  <c r="E229" s="1"/>
  <c r="C229"/>
  <c r="C241"/>
  <c r="C278"/>
  <c r="E278"/>
  <c r="C348"/>
  <c r="E348"/>
  <c r="C370"/>
  <c r="E370"/>
  <c r="C379"/>
  <c r="E379"/>
  <c r="I103" l="1"/>
</calcChain>
</file>

<file path=xl/sharedStrings.xml><?xml version="1.0" encoding="utf-8"?>
<sst xmlns="http://schemas.openxmlformats.org/spreadsheetml/2006/main" count="423" uniqueCount="418">
  <si>
    <t>Total gastos de Depreciación y Amortización</t>
  </si>
  <si>
    <t>Gasto de Depreciación</t>
  </si>
  <si>
    <t>GASTOS DE DEPRECIACION Y AMORTIZACION</t>
  </si>
  <si>
    <t>Nota 21</t>
  </si>
  <si>
    <t>Total otros gastos</t>
  </si>
  <si>
    <t>Aportes de capital al sector público no financiero</t>
  </si>
  <si>
    <t>2.8.5.2.01</t>
  </si>
  <si>
    <t>Obras Para Edificación no Residencial</t>
  </si>
  <si>
    <t>2.7.1.2.01</t>
  </si>
  <si>
    <t>Muebles de Alojamiento</t>
  </si>
  <si>
    <t>2.6.1.2.01</t>
  </si>
  <si>
    <t>Muebles, Equipos de Oficina y Estantería</t>
  </si>
  <si>
    <t>2.6.1.1.01</t>
  </si>
  <si>
    <t>Otras Transferencias Corrientes a Empresas Públicas no Financieras Nacionales</t>
  </si>
  <si>
    <t>2.4.4.1.02</t>
  </si>
  <si>
    <t>Transferencias Corrientes a Federaciones Deportivas</t>
  </si>
  <si>
    <t>2.4.1.6.06</t>
  </si>
  <si>
    <t>Transf. Ctes Ocasionales a Asocs sin Fines de Lucro</t>
  </si>
  <si>
    <t>2.4.1.6.05</t>
  </si>
  <si>
    <t>Transf. Ctes Programadas a Asocs sin Fines de Lucro</t>
  </si>
  <si>
    <t>2.4.1.6.01</t>
  </si>
  <si>
    <t>Becas Extranjeras</t>
  </si>
  <si>
    <t>2.4.1.4.02</t>
  </si>
  <si>
    <t>Becas Nacionales</t>
  </si>
  <si>
    <t>2.4.1.4.01</t>
  </si>
  <si>
    <t>Subsidios Para Viviendas Económicas</t>
  </si>
  <si>
    <t>2.4.1.2.05</t>
  </si>
  <si>
    <t>Ayudas y Donaciones Ocasionales a Hogares y Personas</t>
  </si>
  <si>
    <t>2.4.1.2.02</t>
  </si>
  <si>
    <t>Ayudas y Donaciones Programadas a Hogares y Personas</t>
  </si>
  <si>
    <t>2.4.1.2.01</t>
  </si>
  <si>
    <t>Indemnización Laboral</t>
  </si>
  <si>
    <t>2.4.1.1.03</t>
  </si>
  <si>
    <t>Se registran los gastos en colaboraciones a instituciones y personas, entre otros.</t>
  </si>
  <si>
    <t>OTROS GASTOS</t>
  </si>
  <si>
    <t>Nota 20</t>
  </si>
  <si>
    <t>Total Materiales y Suministros</t>
  </si>
  <si>
    <t>Productos y Útiles Diversos</t>
  </si>
  <si>
    <t>2.3.9.9.05</t>
  </si>
  <si>
    <t>Productos y Útiles Varios n.i.p</t>
  </si>
  <si>
    <t>2.3.9.9.01</t>
  </si>
  <si>
    <t>Accesorios</t>
  </si>
  <si>
    <t>2.3.9.8.02</t>
  </si>
  <si>
    <t>Repuestos</t>
  </si>
  <si>
    <t>2.3.9.8.01</t>
  </si>
  <si>
    <t>Productos Eléctricos y Afines</t>
  </si>
  <si>
    <t>2.3.9.6.01</t>
  </si>
  <si>
    <t>Útiles de Cocina y Comedor</t>
  </si>
  <si>
    <t>2.3.9.5.01</t>
  </si>
  <si>
    <t>Útiles Destinados a Actividades Deportivas, Culturales y Recreativas</t>
  </si>
  <si>
    <t>2.3.9.4.01</t>
  </si>
  <si>
    <t>Útiles Menores Médicos-Quirúrgicos</t>
  </si>
  <si>
    <t>2.3.9.3.01</t>
  </si>
  <si>
    <t>Útiles y Materiales Escolares y de Enseñanzas</t>
  </si>
  <si>
    <t>2.3.9.2.02</t>
  </si>
  <si>
    <t>Útiles de Escritorio, Oficina e Informática</t>
  </si>
  <si>
    <t>2.3.9.2.01</t>
  </si>
  <si>
    <t>Material para Limpieza</t>
  </si>
  <si>
    <t>2.3.9.1.01</t>
  </si>
  <si>
    <t>Minerales</t>
  </si>
  <si>
    <t>Otros Productos Químicos y Conexos</t>
  </si>
  <si>
    <t>2.2.7.2.09</t>
  </si>
  <si>
    <t>Pinturas, Lacas, Barnices, Diluyentes y Absorbentes para Pinturas</t>
  </si>
  <si>
    <t>2.3.7.2.06</t>
  </si>
  <si>
    <t>Insecticidas, Fumigantes y Otros</t>
  </si>
  <si>
    <t>2.3.7.2.05</t>
  </si>
  <si>
    <t>Abonos y Fertilizantes</t>
  </si>
  <si>
    <t>2.3.7.2.04</t>
  </si>
  <si>
    <t>Productos Químicos de uso Personal</t>
  </si>
  <si>
    <t>2.3.7.2.03</t>
  </si>
  <si>
    <t>Otros Combustibles</t>
  </si>
  <si>
    <t>2.3.7.1.99</t>
  </si>
  <si>
    <t>Lubricantes</t>
  </si>
  <si>
    <t>2.3.7.1.06</t>
  </si>
  <si>
    <t>Aceites y Grasas</t>
  </si>
  <si>
    <t>2.3.7.1.05</t>
  </si>
  <si>
    <t>Gas GLP</t>
  </si>
  <si>
    <t>2.3.7.1.04</t>
  </si>
  <si>
    <t>Gasoil</t>
  </si>
  <si>
    <t>2.3.7.1.02</t>
  </si>
  <si>
    <t>Gasolina</t>
  </si>
  <si>
    <t>2.3.7.1.01</t>
  </si>
  <si>
    <t>Piedra, Arcilla y Arena</t>
  </si>
  <si>
    <t>2.3.6.4.04</t>
  </si>
  <si>
    <t>Otros Productos Metálicos</t>
  </si>
  <si>
    <t>2.3.6.3.07</t>
  </si>
  <si>
    <t>Productos Metálicos</t>
  </si>
  <si>
    <t>2.3.6.3.06</t>
  </si>
  <si>
    <t>Productos de Hojalata</t>
  </si>
  <si>
    <t>2.3.6.3.05</t>
  </si>
  <si>
    <t>Herramientas Menores</t>
  </si>
  <si>
    <t>2.3.6.3.04</t>
  </si>
  <si>
    <t>Estructuras Metálicas Acabadas</t>
  </si>
  <si>
    <t>2.3.6.3.03</t>
  </si>
  <si>
    <t>Productos  Ferrosos</t>
  </si>
  <si>
    <t>2.3.6.3.01</t>
  </si>
  <si>
    <t>Productos de Porcelana</t>
  </si>
  <si>
    <t>2.3.6.2.03</t>
  </si>
  <si>
    <t>Productos de Loza</t>
  </si>
  <si>
    <t>2.3.6.2.02</t>
  </si>
  <si>
    <t>Productos de Vidrio</t>
  </si>
  <si>
    <t>2.3.6.2.01</t>
  </si>
  <si>
    <t>Productos de Arcilla y Derivados</t>
  </si>
  <si>
    <t>2.3.6.1.05</t>
  </si>
  <si>
    <t>Productos de Yeso</t>
  </si>
  <si>
    <t>2.3.6.1.04</t>
  </si>
  <si>
    <t>Productos de Cemento</t>
  </si>
  <si>
    <t>2.3.6.1.01</t>
  </si>
  <si>
    <t>Plástico</t>
  </si>
  <si>
    <t>2.3.5.5.01</t>
  </si>
  <si>
    <t>Artículos de Caucho</t>
  </si>
  <si>
    <t>2.3.5.4.01</t>
  </si>
  <si>
    <t>Llantas y Neumáticos</t>
  </si>
  <si>
    <t>2.3.5.3.01</t>
  </si>
  <si>
    <t>Artículos de Cuero</t>
  </si>
  <si>
    <t>2.3.5.2.01</t>
  </si>
  <si>
    <t>Cueros y Pieles</t>
  </si>
  <si>
    <t>2.3.5.1.01</t>
  </si>
  <si>
    <t>Productos Medicinales Para uso Veterinario</t>
  </si>
  <si>
    <t>2.3.4.2.01</t>
  </si>
  <si>
    <t>Productos Medicinales Para Uso Humano</t>
  </si>
  <si>
    <t>2.3.4.1.01</t>
  </si>
  <si>
    <t>Textos de enseñanza</t>
  </si>
  <si>
    <t>2.3.3.5.01</t>
  </si>
  <si>
    <t>Libros, Revistas y Periódicos</t>
  </si>
  <si>
    <t>2.3.3.4.01</t>
  </si>
  <si>
    <t>Productos de Artes Gráficas</t>
  </si>
  <si>
    <t>2.3.3.3.01</t>
  </si>
  <si>
    <t>Papel y Cartón</t>
  </si>
  <si>
    <t>2.3.3.2.01</t>
  </si>
  <si>
    <t>Papel de Escritorio</t>
  </si>
  <si>
    <t>2.3.3.1.01</t>
  </si>
  <si>
    <t>Calzados</t>
  </si>
  <si>
    <t>2.3.2.4.01</t>
  </si>
  <si>
    <t>Prendas y Accesorios de Vestir</t>
  </si>
  <si>
    <t>2.3.2.3.01</t>
  </si>
  <si>
    <t>Acabados Textiles</t>
  </si>
  <si>
    <t>2.3.2.2.01</t>
  </si>
  <si>
    <t>Hilados, Fibras y Telas</t>
  </si>
  <si>
    <t>2.3.2.1.01</t>
  </si>
  <si>
    <t>Madera, Colcho y sus Manufactura</t>
  </si>
  <si>
    <t>2.3.1.4.01</t>
  </si>
  <si>
    <t>Productos Forestales</t>
  </si>
  <si>
    <t>2.3.1.3.03</t>
  </si>
  <si>
    <t>Productos agrícolas</t>
  </si>
  <si>
    <t>2.3.1.3.02</t>
  </si>
  <si>
    <t>Alimentos Para Animales</t>
  </si>
  <si>
    <t>2.3.1.2.01</t>
  </si>
  <si>
    <t xml:space="preserve">Alimentos y Bebidas Para Personas                     </t>
  </si>
  <si>
    <t>2.3.1.1.01</t>
  </si>
  <si>
    <t>Registro de los gastos para las labores y mantenimiento.
Estos están Conformado de la manera  siguientes:</t>
  </si>
  <si>
    <t>SUMINISTROS Y MATERIAL PARA CONSUMO</t>
  </si>
  <si>
    <t>Nota 19</t>
  </si>
  <si>
    <t>representa flujo de efectivo para el presente período.</t>
  </si>
  <si>
    <t>corresponde al año 2022 reflejado en fujo de efectivo, así como el monto RD$17,351,998.74 que no</t>
  </si>
  <si>
    <t>corresponde a gastos de licencias informáticas (Activos Intangibles), de los cuales RD$143,715,917.24</t>
  </si>
  <si>
    <r>
      <rPr>
        <b/>
        <u/>
        <sz val="12"/>
        <rFont val="Arial"/>
        <family val="2"/>
      </rPr>
      <t>Comentario</t>
    </r>
    <r>
      <rPr>
        <b/>
        <sz val="12"/>
        <rFont val="Arial"/>
        <family val="2"/>
      </rPr>
      <t xml:space="preserve">: Del monto de RD$307,164,278.77 restamos el valor de RD$161,067,915.98, que </t>
    </r>
  </si>
  <si>
    <t>Total Subvenciones y Otros Pagos por Transferencias</t>
  </si>
  <si>
    <t>Servicios de Catering</t>
  </si>
  <si>
    <t>2.2.9.2.03</t>
  </si>
  <si>
    <t>Servicios de Alimentación</t>
  </si>
  <si>
    <t>2.2.9.2.01</t>
  </si>
  <si>
    <t>Otros Gastos por Indemnizaciones y Compensaciones</t>
  </si>
  <si>
    <t>2.2.8.9.04</t>
  </si>
  <si>
    <t>Impuestos</t>
  </si>
  <si>
    <t>2.2.8.8.01</t>
  </si>
  <si>
    <t>Otros Servicios Técnicos Profesionales</t>
  </si>
  <si>
    <t>2.2.8.7.06</t>
  </si>
  <si>
    <t>Servicios de Informática y Sistemas Computarizados</t>
  </si>
  <si>
    <t>2.2.8.7.05</t>
  </si>
  <si>
    <t>Servicios de Capacitación</t>
  </si>
  <si>
    <t>2.2.8.7.04</t>
  </si>
  <si>
    <t>Festividades</t>
  </si>
  <si>
    <t>2.2.8.6.02</t>
  </si>
  <si>
    <t>Eventos Generales</t>
  </si>
  <si>
    <t>2.2.8.6.01</t>
  </si>
  <si>
    <t>Limpieza e Higiene</t>
  </si>
  <si>
    <t>2.2.8.5.03</t>
  </si>
  <si>
    <t>Fumigación</t>
  </si>
  <si>
    <t>2.2.8.5.01</t>
  </si>
  <si>
    <t>Servicios Sanitarios Médicos y Veterinarios</t>
  </si>
  <si>
    <t>2.2.8.3.01</t>
  </si>
  <si>
    <t>Comisiones y Gastos</t>
  </si>
  <si>
    <t>2.2.8.2.01</t>
  </si>
  <si>
    <t>Servicios de Mantenim., Reparac. Desmonte e Instalación</t>
  </si>
  <si>
    <t>2.2.7.2.08</t>
  </si>
  <si>
    <t>Mant. y Reparac. de Equipos de Transp. Tracc. y Elevación</t>
  </si>
  <si>
    <t>2.2.7.2.06</t>
  </si>
  <si>
    <t>Mantenimiento y Reparación de Equipos Educacionales y Recreación</t>
  </si>
  <si>
    <t>2.2.7.2.03</t>
  </si>
  <si>
    <t>Mantenimiento y Reparación de Equipo para Computación</t>
  </si>
  <si>
    <t>2.2.7.2.02</t>
  </si>
  <si>
    <t>Mantenimiento y Repar. de muebles y equipos de oficina</t>
  </si>
  <si>
    <t>2.2.7.2.01</t>
  </si>
  <si>
    <t>Mantenimiento, Reparación, Servicios de Pintura y sus Derivados</t>
  </si>
  <si>
    <t>2.2.7.1.07</t>
  </si>
  <si>
    <t>Mantenimiento y Reparación de Instalaciones Eléctricas</t>
  </si>
  <si>
    <t>2.2.7.1.06</t>
  </si>
  <si>
    <t>Servicios Especiales de Mantenimiento y Reparación</t>
  </si>
  <si>
    <t>2.2.7.1.02</t>
  </si>
  <si>
    <t>Mantenimiento y Reparaciones Menores en Edificaciones</t>
  </si>
  <si>
    <t>2.2.7.1.01</t>
  </si>
  <si>
    <t>Seguros de Personas</t>
  </si>
  <si>
    <t>2.2.6.3.01</t>
  </si>
  <si>
    <t>Seguros de Bienes Muebles</t>
  </si>
  <si>
    <t>2.2.6.2.01</t>
  </si>
  <si>
    <t>Licencias Informáticas</t>
  </si>
  <si>
    <t>2.2.5.9.01</t>
  </si>
  <si>
    <t>Otros Alquileres</t>
  </si>
  <si>
    <t>2.2.5.8.01</t>
  </si>
  <si>
    <t>Alquileres y Rentas de Edificios y Locales</t>
  </si>
  <si>
    <t>2.2.5.1.01</t>
  </si>
  <si>
    <t>Peaje</t>
  </si>
  <si>
    <t>2.2.4.4.01</t>
  </si>
  <si>
    <t>Pasajes y Gastos de Transporte</t>
  </si>
  <si>
    <t>2.2.4.1.01</t>
  </si>
  <si>
    <t>Viáticos Fuera del País</t>
  </si>
  <si>
    <t>2.2.3.2.01</t>
  </si>
  <si>
    <t>Viáticos Dentro del País</t>
  </si>
  <si>
    <t>2.2.3.1.01</t>
  </si>
  <si>
    <t>Impresión, Encuadernación y Rotulación</t>
  </si>
  <si>
    <t>2.2.2.2.01</t>
  </si>
  <si>
    <t>Publicidad y Propaganda</t>
  </si>
  <si>
    <t>2.2.2.1.01</t>
  </si>
  <si>
    <t>Recolección de Residuos Sólidos</t>
  </si>
  <si>
    <t>2.2.1.8.01</t>
  </si>
  <si>
    <t>Agua</t>
  </si>
  <si>
    <t>2.2.1.7.01</t>
  </si>
  <si>
    <t>Radiocomunicación</t>
  </si>
  <si>
    <t>2.2.1.1.01</t>
  </si>
  <si>
    <t>Electricidad no Cortable</t>
  </si>
  <si>
    <t>2.2.1.6.02</t>
  </si>
  <si>
    <t>Servicios de Internet y Televisión por Cable</t>
  </si>
  <si>
    <t>2.2.1.5.01</t>
  </si>
  <si>
    <t>Teléfono Local</t>
  </si>
  <si>
    <t>2.2.1.3.01</t>
  </si>
  <si>
    <t>Se registran los gastos en Servicios Básicos y Comunicaciones de esta DNCD.
Estos están conformado de la  manera  siguientes:</t>
  </si>
  <si>
    <t>SUBVENCIONES Y OTROS PAGOS POR TRANSFERENCIAS</t>
  </si>
  <si>
    <t>Nota 18</t>
  </si>
  <si>
    <t>Total Sueldos, Salarios y Beneficios a Empleados</t>
  </si>
  <si>
    <t>Subtotal</t>
  </si>
  <si>
    <t>Contribución al Seguro de Riesgo Laboral</t>
  </si>
  <si>
    <t>2.1.5.3.01</t>
  </si>
  <si>
    <t>Contribución al Seguro de Salud</t>
  </si>
  <si>
    <t>2.1.5.1.01</t>
  </si>
  <si>
    <t>Gastos de Representación en el Exterior</t>
  </si>
  <si>
    <t>2.1.3.2.02</t>
  </si>
  <si>
    <t>Gastos de Representación en el País</t>
  </si>
  <si>
    <t>2.1.3.2.01</t>
  </si>
  <si>
    <t>Dietas en el País</t>
  </si>
  <si>
    <t>2.1.3.1.01</t>
  </si>
  <si>
    <t>Compensación Especial al Personal Militar y Policial</t>
  </si>
  <si>
    <t>2.1.2.2.14</t>
  </si>
  <si>
    <t>Incentivo por Riesgo Laboral al Personal Militar y Policial</t>
  </si>
  <si>
    <t>2.1.2.2.13</t>
  </si>
  <si>
    <t>Incentivo por Rendimiento Individual</t>
  </si>
  <si>
    <t>2.1.2.2.06</t>
  </si>
  <si>
    <t>Compensación Servicios de Seguridad</t>
  </si>
  <si>
    <t>2.1.2.2.05</t>
  </si>
  <si>
    <t>Compensación por Gastos de Alimentación</t>
  </si>
  <si>
    <t>2.1.2.2.01</t>
  </si>
  <si>
    <t>Sueldo Anual No. 13</t>
  </si>
  <si>
    <t>2.1.1.4.01</t>
  </si>
  <si>
    <t>Empleados Temporales</t>
  </si>
  <si>
    <t>2.1.1.2.08</t>
  </si>
  <si>
    <t>Personal en Período Probatorio</t>
  </si>
  <si>
    <t>2.1.1.2.05</t>
  </si>
  <si>
    <t>Servicios Especiales</t>
  </si>
  <si>
    <t>2.1.1.2.04</t>
  </si>
  <si>
    <t>Sueldos de Personal Nominal</t>
  </si>
  <si>
    <t>2.1.1.2.02</t>
  </si>
  <si>
    <t>Personal Igualado</t>
  </si>
  <si>
    <t>2.1.1.2.01</t>
  </si>
  <si>
    <t xml:space="preserve">Sueldos Fijos       </t>
  </si>
  <si>
    <t>2.1.1.1.01</t>
  </si>
  <si>
    <t>Registro de los gastos en que incurre la institución por concepto de remuneraciones y/o compensaciones a su personal.</t>
  </si>
  <si>
    <t>SUELDOS, SALARIOS Y BENEFICIOS A EMPLEADOS</t>
  </si>
  <si>
    <t>Nota 17</t>
  </si>
  <si>
    <t>GASTOS</t>
  </si>
  <si>
    <t>efectivo para un total de RD$RD$5,885,462.82.</t>
  </si>
  <si>
    <t>Americana y Brit{anica, así como la partida de RD$11,722,863.47 de Otros Ingresos, que no representan</t>
  </si>
  <si>
    <t xml:space="preserve">Rendimiento), menos el monto de RD$35,287,911.94 por la donación en activos de las Embajadas </t>
  </si>
  <si>
    <t xml:space="preserve">(*) La suma de todas las partidas ascienden a RD$52,396,238.23, (considerado en el Estado de </t>
  </si>
  <si>
    <t xml:space="preserve"> Total Recargos, Multas y Otros ingresos</t>
  </si>
  <si>
    <t>Reintegros de Cheques</t>
  </si>
  <si>
    <t>Donaciones Recibidas (Embajadas Americana, Británica, Fondos Europeos y Otros) *</t>
  </si>
  <si>
    <t>Otros Ingresos</t>
  </si>
  <si>
    <t xml:space="preserve">Ingresos por Pérdida de Propiedad                                         </t>
  </si>
  <si>
    <t xml:space="preserve">Ingresos por Contribuciones ( Otros Ingresos)                                                    </t>
  </si>
  <si>
    <t>Ingresos por Multas</t>
  </si>
  <si>
    <t xml:space="preserve">Ingresos por Subsidios SISALRIL                                                  </t>
  </si>
  <si>
    <t>Otros Ingresos :</t>
  </si>
  <si>
    <t>RECARGOS, MULTAS Y OTROS INGRESOS</t>
  </si>
  <si>
    <t>Nota 16</t>
  </si>
  <si>
    <t>Total Transferencias y Donaciones</t>
  </si>
  <si>
    <t>Otras Instituciones Públicas *</t>
  </si>
  <si>
    <t>Subtotal Transferencias y Donaciones</t>
  </si>
  <si>
    <t>Asignación para Sueldo No.13</t>
  </si>
  <si>
    <t>Gastos Corrientes</t>
  </si>
  <si>
    <t>Gastos de Energía No Cortable</t>
  </si>
  <si>
    <t>Asignación para Gastos de Sueldos</t>
  </si>
  <si>
    <t>Corresponden a las transfencias de Capital recibidas del Gobierno Central, para cubrir gastos de sueldos y gastos corrientes de la institución.</t>
  </si>
  <si>
    <t>TRANSFERENCIAS Y DONACIONES</t>
  </si>
  <si>
    <t>Nota 15</t>
  </si>
  <si>
    <t>Ingresos Propios (venta de formularios) *</t>
  </si>
  <si>
    <t>Se registran los ingresos recibidos de terceros por concepto de descuentos a miembros por pérdida de
propiedades, multas por comportamiento, decomisos por lavado de activo, venta de formularios para medicamentos controlados, otros.</t>
  </si>
  <si>
    <t>OTROS INGRESOS</t>
  </si>
  <si>
    <t>Nota 14</t>
  </si>
  <si>
    <t>Total Patrimonio</t>
  </si>
  <si>
    <t>Resultado del Período</t>
  </si>
  <si>
    <t>Resultado Períodos anteriores</t>
  </si>
  <si>
    <t>Ajuste al Patrimonio por Incorporación de Activos Fijos</t>
  </si>
  <si>
    <t xml:space="preserve">Patrimonio Institucional </t>
  </si>
  <si>
    <t>ACTIVOS  NETOS / PATRIMONIO</t>
  </si>
  <si>
    <t>Nota 13</t>
  </si>
  <si>
    <t>CAPITAL</t>
  </si>
  <si>
    <t>Total Cuenta por Pagar Largo  Plazo</t>
  </si>
  <si>
    <t xml:space="preserve">Deuda Pública </t>
  </si>
  <si>
    <t>Las conforman los compromisos adquiridos por bienes y servicios con los proveedores de la DNCD, y otros compromisos enviados a Deuda Pública los cuales a la fecha aun no han sido descargados y retornados a la Institución.</t>
  </si>
  <si>
    <t>CUENTAS POR PAGAR LARGO PLAZO</t>
  </si>
  <si>
    <t>Nota 12</t>
  </si>
  <si>
    <t>monto éste que fue saldado en el período 2022.</t>
  </si>
  <si>
    <t xml:space="preserve">de RD$32,009,061.47, para una diferencia de RD$4,030,576.74 con relación al período 2021, </t>
  </si>
  <si>
    <t>En el período 2022 hubo retenciones y cuentas por pagar a proveedores por un monto</t>
  </si>
  <si>
    <t>Total Cuenta por Pagar Corto  Plazo</t>
  </si>
  <si>
    <t>Total Retenciones por Pagar</t>
  </si>
  <si>
    <t>Retenciones del 10% Ley 182-09 (Alquileres)</t>
  </si>
  <si>
    <t>Retenciones del 5% Ley 182-09</t>
  </si>
  <si>
    <t>Retenciones por pagar Plan de Pensiones Policía Nacional</t>
  </si>
  <si>
    <t>Sueldos Retenidos por pagar</t>
  </si>
  <si>
    <t>Están conformadas por las  retenciones del Impuesto a las Transferencias de Bienes Industrializados y servicios realizadas a terceros.</t>
  </si>
  <si>
    <t xml:space="preserve">Deducciones y Retenciones por Pagar         </t>
  </si>
  <si>
    <t xml:space="preserve">Total Cuenta por Pagar </t>
  </si>
  <si>
    <t>Cuentas por Pagar Suplidores</t>
  </si>
  <si>
    <t>CUENTAS POR PAGAR CORTO PLAZO</t>
  </si>
  <si>
    <t>Nota 11</t>
  </si>
  <si>
    <t>PASIVOS</t>
  </si>
  <si>
    <t>Comentario 2: En cuanto al valor de RD$35,981,858.54, es el resultado de las amortizaciones  de los activos intangibles (Licencias informáticas)</t>
  </si>
  <si>
    <t>de mobiliarios y equipos de oficina.</t>
  </si>
  <si>
    <t>Comentario 1: Para el Flujo de Efectivo fue considerado el monto de RD$94,584,520.42, el cual representa las adiciones del 2022</t>
  </si>
  <si>
    <t>Propiedad, planta y equipos Netos 2022</t>
  </si>
  <si>
    <t>Saldo al Final del Período</t>
  </si>
  <si>
    <t>Retiros</t>
  </si>
  <si>
    <t>Cargo del período</t>
  </si>
  <si>
    <t>al inicio del período</t>
  </si>
  <si>
    <t>Depreciación acumulada</t>
  </si>
  <si>
    <t>Transferencias</t>
  </si>
  <si>
    <t>Otros</t>
  </si>
  <si>
    <t>Superávit revaluación</t>
  </si>
  <si>
    <t>Adiciones</t>
  </si>
  <si>
    <t>Costos de adquisición 2021</t>
  </si>
  <si>
    <t>en Proceso</t>
  </si>
  <si>
    <t>y Otros</t>
  </si>
  <si>
    <t>Eq. Oficinas</t>
  </si>
  <si>
    <t>Equipos</t>
  </si>
  <si>
    <t>y Componentes</t>
  </si>
  <si>
    <t>Terrenos</t>
  </si>
  <si>
    <t>Total</t>
  </si>
  <si>
    <t>Construcciones</t>
  </si>
  <si>
    <t>Equipo Transporte</t>
  </si>
  <si>
    <t>Mobiliario y</t>
  </si>
  <si>
    <t xml:space="preserve">Maquinarias y </t>
  </si>
  <si>
    <t>Edificaciones</t>
  </si>
  <si>
    <t>TOTAL PROPIEDAD, PLANTA Y EQUIPO</t>
  </si>
  <si>
    <t>Sub-Total</t>
  </si>
  <si>
    <r>
      <t xml:space="preserve">Menos: </t>
    </r>
    <r>
      <rPr>
        <sz val="12"/>
        <rFont val="Arial"/>
        <family val="2"/>
      </rPr>
      <t>Depreciación Acumulada mejoras</t>
    </r>
  </si>
  <si>
    <t>Mejoras *</t>
  </si>
  <si>
    <t>Más :</t>
  </si>
  <si>
    <t xml:space="preserve">Solar  </t>
  </si>
  <si>
    <t>restar este monto de las Propiedades, Planta y Equipo queda un monto de RD$436,929,196.17.</t>
  </si>
  <si>
    <t>En el período del año 2021 hubo donaciones de equipos por un monto de RD$8,362,630.76; por lo que al</t>
  </si>
  <si>
    <t>Corresponde a las propiedades en terrenos 1,418.36 M2 (Cert. Tit. No.2007-1414) y mejoras realizadas a las inspectorías de San Pedro de Macoris, Monte Plata, y Bayahibe, Santiago, Sede Central, Salón multiuso, Sala de prensa, Relaciones Públicas, CICC, Canina Bonao, Apoyo Tecnológico de la DNCD. Construcción de la Unidad de Reacción Táctica (URT) y construcción de Pabellón de Oficiales y Alistados.</t>
  </si>
  <si>
    <r>
      <t xml:space="preserve">Menos: </t>
    </r>
    <r>
      <rPr>
        <sz val="12"/>
        <rFont val="Arial"/>
        <family val="2"/>
      </rPr>
      <t>Depreciación Acumulada</t>
    </r>
  </si>
  <si>
    <t>Otros Bienes Intangibles (Software y licencias)*</t>
  </si>
  <si>
    <t>Activos Fijos por Reclasificar</t>
  </si>
  <si>
    <t>Activos Fijos *</t>
  </si>
  <si>
    <t>Se registran las propiedades y bienes tangibles (Activos fijos) de esta DNCD, destinados a servir a las operaciones, menos su Depreciación Acumulada.</t>
  </si>
  <si>
    <t>PROPIEDAD, PLANTA Y EQUIPO</t>
  </si>
  <si>
    <t>Nota 10</t>
  </si>
  <si>
    <t>Total Activos Corrientes</t>
  </si>
  <si>
    <t>Total Gastos Pagados por Adelantado</t>
  </si>
  <si>
    <t>Seguros Generales</t>
  </si>
  <si>
    <t>Cuentas por Cobrar Empleados</t>
  </si>
  <si>
    <t>Depósitos en Garantía</t>
  </si>
  <si>
    <t>Gastos Pagados por Adelantado</t>
  </si>
  <si>
    <t xml:space="preserve">Se registran los depósitos dados en garantía por concepto de alquiler de las dependencias que alojan los miembros de esta DNCD, en todo el teritorio nacional.
</t>
  </si>
  <si>
    <t>OTROS ACTIVOS CORRIENTES</t>
  </si>
  <si>
    <t>Nota 9</t>
  </si>
  <si>
    <t>Total Inventario Bienes de Cambio y Consumo</t>
  </si>
  <si>
    <t>Inventario de Mercancias (Formulario Medicamentos Controlados)</t>
  </si>
  <si>
    <t>Inventario de Bienes de Cambio y Consumo</t>
  </si>
  <si>
    <t>Se registran las mercancias o artículos gastables utilizados para las operaciones de la institución, asi como, los formularios para la venta de Medicamentos Controlados.</t>
  </si>
  <si>
    <t>INVENTARIOS</t>
  </si>
  <si>
    <t>Nota 8</t>
  </si>
  <si>
    <t>Total Cajas  Chicas</t>
  </si>
  <si>
    <t xml:space="preserve">Dirección CICC                                                                                  </t>
  </si>
  <si>
    <t xml:space="preserve">Dirección de Seguridad Interna (Dirección Ejecutiva) </t>
  </si>
  <si>
    <t xml:space="preserve">Transportación                           </t>
  </si>
  <si>
    <t xml:space="preserve">Servicios Especiales              </t>
  </si>
  <si>
    <t>Relación de Cajas Chicas</t>
  </si>
  <si>
    <t>Total Disponibilidad</t>
  </si>
  <si>
    <t>Caja Chica</t>
  </si>
  <si>
    <t>Total Cuentas Corrientes</t>
  </si>
  <si>
    <t>Cuenta No.314-000126-8</t>
  </si>
  <si>
    <t>Cuenta No.030-007770-0</t>
  </si>
  <si>
    <t xml:space="preserve">Cuenta No.010-251878-5 </t>
  </si>
  <si>
    <t>Cuenta No.240-012653-9</t>
  </si>
  <si>
    <t>Cuenta No.010-391857-4</t>
  </si>
  <si>
    <t>Cuentas Corrientes Bco de Reservas:</t>
  </si>
  <si>
    <t>El Efectivo en Caja y Banco lo conforman los balances conciliados en las cuentas bancarias de la DNCD en el Banco de Reservas de la República Dominicana, más los balances en Caja Chica, al 31 de Diciembre  2022 y 2021. 
Corresponde al siguiente detalle:</t>
  </si>
  <si>
    <t>EFECTIVO Y EQUIVALENTES DE EFECTIVO</t>
  </si>
  <si>
    <t>Nota 7</t>
  </si>
  <si>
    <t>ACTIVOS</t>
  </si>
  <si>
    <t>(Valores en RD$)</t>
  </si>
  <si>
    <t xml:space="preserve">  AL 31 DE DICIEMBRE DEL 2022 y 2021</t>
  </si>
  <si>
    <t>NOTAS</t>
  </si>
  <si>
    <t>DIRECCIÓN NACIONAL DE CONTROL DE DROGAS</t>
  </si>
  <si>
    <t>REPÚBLICA DOMINICANA</t>
  </si>
</sst>
</file>

<file path=xl/styles.xml><?xml version="1.0" encoding="utf-8"?>
<styleSheet xmlns="http://schemas.openxmlformats.org/spreadsheetml/2006/main">
  <numFmts count="4">
    <numFmt numFmtId="41" formatCode="_(* #,##0_);_(* \(#,##0\);_(* &quot;-&quot;_);_(@_)"/>
    <numFmt numFmtId="44" formatCode="_(&quot;RD$&quot;* #,##0.00_);_(&quot;RD$&quot;* \(#,##0.00\);_(&quot;RD$&quot;* &quot;-&quot;??_);_(@_)"/>
    <numFmt numFmtId="43" formatCode="_(* #,##0.00_);_(* \(#,##0.00\);_(* &quot;-&quot;??_);_(@_)"/>
    <numFmt numFmtId="164" formatCode="_-* #,##0.00\ _P_t_s_-;\-* #,##0.00\ _P_t_s_-;_-* &quot;-&quot;??\ _P_t_s_-;_-@_-"/>
  </numFmts>
  <fonts count="17">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b/>
      <sz val="14"/>
      <color indexed="8"/>
      <name val="Arial"/>
      <family val="2"/>
    </font>
    <font>
      <b/>
      <sz val="16"/>
      <name val="Arial"/>
      <family val="2"/>
    </font>
    <font>
      <b/>
      <u/>
      <sz val="12"/>
      <name val="Arial"/>
      <family val="2"/>
    </font>
    <font>
      <b/>
      <sz val="14"/>
      <name val="Arial"/>
      <family val="2"/>
    </font>
    <font>
      <b/>
      <sz val="16"/>
      <color rgb="FF000000"/>
      <name val="Arial"/>
      <family val="2"/>
    </font>
    <font>
      <sz val="12"/>
      <color theme="1"/>
      <name val="Arial"/>
      <family val="2"/>
    </font>
    <font>
      <b/>
      <sz val="11"/>
      <name val="Arial"/>
      <family val="2"/>
    </font>
    <font>
      <sz val="11"/>
      <name val="Arial"/>
      <family val="2"/>
    </font>
    <font>
      <b/>
      <sz val="12"/>
      <color indexed="8"/>
      <name val="Arial"/>
      <family val="2"/>
    </font>
    <font>
      <sz val="10"/>
      <color rgb="FF000000"/>
      <name val="Arial"/>
      <family val="2"/>
    </font>
    <font>
      <b/>
      <sz val="14"/>
      <color indexed="8"/>
      <name val="Times New Roman"/>
      <family val="1"/>
    </font>
    <font>
      <sz val="11"/>
      <color rgb="FF000000"/>
      <name val="Calibri"/>
      <family val="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right style="medium">
        <color indexed="64"/>
      </right>
      <top/>
      <bottom style="medium">
        <color indexed="64"/>
      </bottom>
      <diagonal/>
    </border>
    <border>
      <left/>
      <right/>
      <top/>
      <bottom style="medium">
        <color auto="1"/>
      </bottom>
      <diagonal/>
    </border>
    <border>
      <left style="medium">
        <color indexed="64"/>
      </left>
      <right/>
      <top/>
      <bottom style="medium">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bottom/>
      <diagonal/>
    </border>
    <border>
      <left/>
      <right style="medium">
        <color indexed="64"/>
      </right>
      <top/>
      <bottom style="thin">
        <color indexed="64"/>
      </bottom>
      <diagonal/>
    </border>
    <border>
      <left/>
      <right/>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medium">
        <color indexed="64"/>
      </top>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s>
  <cellStyleXfs count="22">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6"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93">
    <xf numFmtId="0" fontId="0" fillId="0" borderId="0" xfId="0"/>
    <xf numFmtId="0" fontId="3" fillId="0" borderId="0" xfId="2" applyFont="1"/>
    <xf numFmtId="43" fontId="3" fillId="0" borderId="0" xfId="1" applyFont="1"/>
    <xf numFmtId="43" fontId="3" fillId="2" borderId="0" xfId="1" applyFont="1" applyFill="1"/>
    <xf numFmtId="0" fontId="3" fillId="2" borderId="0" xfId="2" applyFont="1" applyFill="1"/>
    <xf numFmtId="0" fontId="3" fillId="2" borderId="1" xfId="2" applyFont="1" applyFill="1" applyBorder="1"/>
    <xf numFmtId="0" fontId="3" fillId="2" borderId="2" xfId="2" applyFont="1" applyFill="1" applyBorder="1"/>
    <xf numFmtId="0" fontId="3" fillId="2" borderId="3" xfId="2" applyFont="1" applyFill="1" applyBorder="1"/>
    <xf numFmtId="4" fontId="4" fillId="2" borderId="4" xfId="2" applyNumberFormat="1" applyFont="1" applyFill="1" applyBorder="1"/>
    <xf numFmtId="4" fontId="4" fillId="2" borderId="0" xfId="2" applyNumberFormat="1" applyFont="1" applyFill="1" applyBorder="1"/>
    <xf numFmtId="4" fontId="4" fillId="2" borderId="5" xfId="2" applyNumberFormat="1" applyFont="1" applyFill="1" applyBorder="1"/>
    <xf numFmtId="0" fontId="4" fillId="2" borderId="6" xfId="2" applyFont="1" applyFill="1" applyBorder="1" applyAlignment="1">
      <alignment horizontal="left"/>
    </xf>
    <xf numFmtId="43" fontId="3" fillId="2" borderId="7" xfId="3" applyFont="1" applyFill="1" applyBorder="1" applyAlignment="1">
      <alignment horizontal="right"/>
    </xf>
    <xf numFmtId="43" fontId="3" fillId="2" borderId="0" xfId="3" applyFont="1" applyFill="1" applyBorder="1" applyAlignment="1">
      <alignment horizontal="right"/>
    </xf>
    <xf numFmtId="43" fontId="3" fillId="2" borderId="8" xfId="3" applyFont="1" applyFill="1" applyBorder="1" applyAlignment="1">
      <alignment horizontal="right"/>
    </xf>
    <xf numFmtId="0" fontId="3" fillId="2" borderId="6" xfId="2" applyFont="1" applyFill="1" applyBorder="1"/>
    <xf numFmtId="43" fontId="3" fillId="2" borderId="9" xfId="3" applyFont="1" applyFill="1" applyBorder="1" applyAlignment="1">
      <alignment horizontal="right"/>
    </xf>
    <xf numFmtId="0" fontId="3" fillId="2" borderId="9" xfId="2" applyFont="1" applyFill="1" applyBorder="1"/>
    <xf numFmtId="0" fontId="3" fillId="2" borderId="0" xfId="2" applyFont="1" applyFill="1" applyBorder="1"/>
    <xf numFmtId="0" fontId="4" fillId="2" borderId="10" xfId="2" applyFont="1" applyFill="1" applyBorder="1" applyAlignment="1">
      <alignment horizontal="center"/>
    </xf>
    <xf numFmtId="0" fontId="4" fillId="2" borderId="11" xfId="2" applyFont="1" applyFill="1" applyBorder="1" applyAlignment="1">
      <alignment horizontal="center"/>
    </xf>
    <xf numFmtId="0" fontId="4" fillId="2" borderId="12" xfId="2" applyFont="1" applyFill="1" applyBorder="1" applyAlignment="1">
      <alignment horizontal="center"/>
    </xf>
    <xf numFmtId="0" fontId="5" fillId="2" borderId="13" xfId="2" applyFont="1" applyFill="1" applyBorder="1" applyAlignment="1">
      <alignment horizontal="justify" vertical="center"/>
    </xf>
    <xf numFmtId="0" fontId="6" fillId="2" borderId="0" xfId="2" applyFont="1" applyFill="1"/>
    <xf numFmtId="43" fontId="4" fillId="2" borderId="14" xfId="1" applyFont="1" applyFill="1" applyBorder="1"/>
    <xf numFmtId="4" fontId="4" fillId="2" borderId="15" xfId="2" applyNumberFormat="1" applyFont="1" applyFill="1" applyBorder="1"/>
    <xf numFmtId="43" fontId="3" fillId="2" borderId="7" xfId="1" applyFont="1" applyFill="1" applyBorder="1" applyAlignment="1">
      <alignment horizontal="right"/>
    </xf>
    <xf numFmtId="43" fontId="3" fillId="2" borderId="9" xfId="1" applyFont="1" applyFill="1" applyBorder="1" applyAlignment="1">
      <alignment horizontal="right"/>
    </xf>
    <xf numFmtId="43" fontId="3" fillId="2" borderId="16" xfId="1" applyFont="1" applyFill="1" applyBorder="1" applyAlignment="1">
      <alignment horizontal="right"/>
    </xf>
    <xf numFmtId="43" fontId="3" fillId="2" borderId="11" xfId="3" applyFont="1" applyFill="1" applyBorder="1" applyAlignment="1">
      <alignment horizontal="right"/>
    </xf>
    <xf numFmtId="0" fontId="3" fillId="2" borderId="13" xfId="2" applyFont="1" applyFill="1" applyBorder="1"/>
    <xf numFmtId="0" fontId="3" fillId="2" borderId="6" xfId="2" applyFont="1" applyFill="1" applyBorder="1" applyAlignment="1">
      <alignment horizontal="left" vertical="top" wrapText="1"/>
    </xf>
    <xf numFmtId="0" fontId="5" fillId="2" borderId="13" xfId="2" applyFont="1" applyFill="1" applyBorder="1" applyAlignment="1">
      <alignment horizontal="justify"/>
    </xf>
    <xf numFmtId="0" fontId="4" fillId="2" borderId="0" xfId="2" applyFont="1" applyFill="1" applyBorder="1" applyAlignment="1">
      <alignment horizontal="justify"/>
    </xf>
    <xf numFmtId="4" fontId="3" fillId="2" borderId="2" xfId="2" applyNumberFormat="1" applyFont="1" applyFill="1" applyBorder="1"/>
    <xf numFmtId="43" fontId="3" fillId="2" borderId="9" xfId="4" applyFont="1" applyFill="1" applyBorder="1" applyAlignment="1">
      <alignment horizontal="right"/>
    </xf>
    <xf numFmtId="43" fontId="3" fillId="2" borderId="0" xfId="4" applyFont="1" applyFill="1" applyBorder="1" applyAlignment="1">
      <alignment horizontal="right"/>
    </xf>
    <xf numFmtId="0" fontId="3" fillId="2" borderId="6" xfId="2" applyFont="1" applyFill="1" applyBorder="1" applyAlignment="1">
      <alignment wrapText="1"/>
    </xf>
    <xf numFmtId="0" fontId="3" fillId="0" borderId="0" xfId="2" applyFont="1" applyBorder="1"/>
    <xf numFmtId="43" fontId="3" fillId="0" borderId="0" xfId="1" applyFont="1" applyBorder="1"/>
    <xf numFmtId="0" fontId="4" fillId="2" borderId="13" xfId="2" applyFont="1" applyFill="1" applyBorder="1" applyAlignment="1">
      <alignment horizontal="left"/>
    </xf>
    <xf numFmtId="43" fontId="3" fillId="0" borderId="0" xfId="1" applyFont="1" applyAlignment="1">
      <alignment horizontal="center"/>
    </xf>
    <xf numFmtId="4" fontId="3" fillId="2" borderId="0" xfId="2" applyNumberFormat="1" applyFont="1" applyFill="1" applyBorder="1"/>
    <xf numFmtId="0" fontId="4" fillId="2" borderId="3" xfId="2" applyFont="1" applyFill="1" applyBorder="1"/>
    <xf numFmtId="4" fontId="4" fillId="2" borderId="9" xfId="2" applyNumberFormat="1" applyFont="1" applyFill="1" applyBorder="1"/>
    <xf numFmtId="0" fontId="4" fillId="0" borderId="6" xfId="2" applyFont="1" applyBorder="1"/>
    <xf numFmtId="4" fontId="4" fillId="2" borderId="17" xfId="2" applyNumberFormat="1" applyFont="1" applyFill="1" applyBorder="1"/>
    <xf numFmtId="4" fontId="4" fillId="2" borderId="18" xfId="2" applyNumberFormat="1" applyFont="1" applyFill="1" applyBorder="1"/>
    <xf numFmtId="40" fontId="3" fillId="0" borderId="0" xfId="2" applyNumberFormat="1" applyFont="1" applyBorder="1"/>
    <xf numFmtId="43" fontId="3" fillId="0" borderId="0" xfId="1" applyFont="1" applyFill="1" applyBorder="1" applyAlignment="1">
      <alignment horizontal="right"/>
    </xf>
    <xf numFmtId="43" fontId="3" fillId="2" borderId="0" xfId="1" applyFont="1" applyFill="1" applyAlignment="1">
      <alignment horizontal="center"/>
    </xf>
    <xf numFmtId="43" fontId="3" fillId="2" borderId="0" xfId="1" applyFont="1" applyFill="1" applyBorder="1" applyAlignment="1">
      <alignment horizontal="right"/>
    </xf>
    <xf numFmtId="0" fontId="3" fillId="2" borderId="3" xfId="2" applyFont="1" applyFill="1" applyBorder="1" applyAlignment="1">
      <alignment wrapText="1"/>
    </xf>
    <xf numFmtId="0" fontId="8" fillId="2" borderId="13" xfId="2" applyFont="1" applyFill="1" applyBorder="1" applyAlignment="1">
      <alignment horizontal="left" vertical="top" wrapText="1"/>
    </xf>
    <xf numFmtId="43" fontId="3" fillId="0" borderId="0" xfId="1" applyFont="1" applyFill="1"/>
    <xf numFmtId="43" fontId="4" fillId="2" borderId="9" xfId="3" applyFont="1" applyFill="1" applyBorder="1" applyAlignment="1">
      <alignment horizontal="right"/>
    </xf>
    <xf numFmtId="43" fontId="4" fillId="2" borderId="0" xfId="3" applyFont="1" applyFill="1" applyBorder="1" applyAlignment="1">
      <alignment horizontal="right"/>
    </xf>
    <xf numFmtId="0" fontId="4" fillId="2" borderId="6" xfId="2" applyFont="1" applyFill="1" applyBorder="1"/>
    <xf numFmtId="0" fontId="3" fillId="2" borderId="16" xfId="2" applyFont="1" applyFill="1" applyBorder="1"/>
    <xf numFmtId="0" fontId="3" fillId="2" borderId="11" xfId="2" applyFont="1" applyFill="1" applyBorder="1"/>
    <xf numFmtId="0" fontId="3" fillId="2" borderId="13" xfId="2" applyFont="1" applyFill="1" applyBorder="1" applyAlignment="1">
      <alignment wrapText="1"/>
    </xf>
    <xf numFmtId="0" fontId="8" fillId="2" borderId="13" xfId="2" applyFont="1" applyFill="1" applyBorder="1" applyAlignment="1">
      <alignment horizontal="left" vertical="center" wrapText="1"/>
    </xf>
    <xf numFmtId="0" fontId="9" fillId="2" borderId="0" xfId="2" applyFont="1" applyFill="1" applyAlignment="1">
      <alignment horizontal="center"/>
    </xf>
    <xf numFmtId="4" fontId="3" fillId="0" borderId="0" xfId="2" applyNumberFormat="1" applyFont="1"/>
    <xf numFmtId="43" fontId="4" fillId="2" borderId="9" xfId="4" applyFont="1" applyFill="1" applyBorder="1"/>
    <xf numFmtId="43" fontId="4" fillId="2" borderId="0" xfId="4" applyFont="1" applyFill="1" applyBorder="1"/>
    <xf numFmtId="43" fontId="3" fillId="2" borderId="9" xfId="4" applyFont="1" applyFill="1" applyBorder="1"/>
    <xf numFmtId="43" fontId="3" fillId="2" borderId="0" xfId="4" applyFont="1" applyFill="1" applyBorder="1"/>
    <xf numFmtId="43" fontId="3" fillId="2" borderId="0" xfId="1" applyFont="1" applyFill="1" applyBorder="1"/>
    <xf numFmtId="0" fontId="4" fillId="2" borderId="6" xfId="2" applyFont="1" applyFill="1" applyBorder="1" applyAlignment="1">
      <alignment wrapText="1"/>
    </xf>
    <xf numFmtId="0" fontId="4" fillId="2" borderId="16" xfId="2" applyFont="1" applyFill="1" applyBorder="1" applyAlignment="1">
      <alignment horizontal="center"/>
    </xf>
    <xf numFmtId="0" fontId="8" fillId="2" borderId="13" xfId="2" applyFont="1" applyFill="1" applyBorder="1"/>
    <xf numFmtId="0" fontId="6" fillId="2" borderId="0" xfId="2" applyFont="1" applyFill="1" applyBorder="1"/>
    <xf numFmtId="4" fontId="3" fillId="2" borderId="0" xfId="2" applyNumberFormat="1" applyFont="1" applyFill="1"/>
    <xf numFmtId="4" fontId="4" fillId="2" borderId="1" xfId="2" applyNumberFormat="1" applyFont="1" applyFill="1" applyBorder="1"/>
    <xf numFmtId="4" fontId="4" fillId="2" borderId="2" xfId="2" applyNumberFormat="1" applyFont="1" applyFill="1" applyBorder="1"/>
    <xf numFmtId="43" fontId="4" fillId="2" borderId="17" xfId="4" applyFont="1" applyFill="1" applyBorder="1"/>
    <xf numFmtId="0" fontId="4" fillId="2" borderId="0" xfId="2" applyFont="1" applyFill="1" applyBorder="1"/>
    <xf numFmtId="43" fontId="4" fillId="2" borderId="1" xfId="4" applyFont="1" applyFill="1" applyBorder="1"/>
    <xf numFmtId="43" fontId="4" fillId="2" borderId="2" xfId="1" applyFont="1" applyFill="1" applyBorder="1"/>
    <xf numFmtId="43" fontId="4" fillId="0" borderId="0" xfId="1" applyFont="1" applyBorder="1"/>
    <xf numFmtId="43" fontId="3" fillId="2" borderId="19" xfId="4" applyFont="1" applyFill="1" applyBorder="1"/>
    <xf numFmtId="4" fontId="3" fillId="2" borderId="20" xfId="2" applyNumberFormat="1" applyFont="1" applyFill="1" applyBorder="1"/>
    <xf numFmtId="43" fontId="3" fillId="2" borderId="9" xfId="1" applyFont="1" applyFill="1" applyBorder="1"/>
    <xf numFmtId="40" fontId="3" fillId="2" borderId="9" xfId="2" applyNumberFormat="1" applyFont="1" applyFill="1" applyBorder="1"/>
    <xf numFmtId="40" fontId="3" fillId="2" borderId="0" xfId="2" applyNumberFormat="1" applyFont="1" applyFill="1" applyBorder="1"/>
    <xf numFmtId="0" fontId="3" fillId="2" borderId="3" xfId="2" applyFont="1" applyFill="1" applyBorder="1" applyAlignment="1">
      <alignment horizontal="left" vertical="center" wrapText="1"/>
    </xf>
    <xf numFmtId="43" fontId="4" fillId="2" borderId="1" xfId="3" applyFont="1" applyFill="1" applyBorder="1" applyAlignment="1">
      <alignment horizontal="right"/>
    </xf>
    <xf numFmtId="43" fontId="4" fillId="2" borderId="2" xfId="3" applyFont="1" applyFill="1" applyBorder="1" applyAlignment="1">
      <alignment horizontal="right"/>
    </xf>
    <xf numFmtId="43" fontId="3" fillId="2" borderId="9" xfId="3" applyFont="1" applyFill="1" applyBorder="1"/>
    <xf numFmtId="43" fontId="3" fillId="2" borderId="0" xfId="3" applyFont="1" applyFill="1" applyBorder="1"/>
    <xf numFmtId="43" fontId="4" fillId="2" borderId="7" xfId="2" applyNumberFormat="1" applyFont="1" applyFill="1" applyBorder="1"/>
    <xf numFmtId="43" fontId="4" fillId="2" borderId="8" xfId="2" applyNumberFormat="1" applyFont="1" applyFill="1" applyBorder="1"/>
    <xf numFmtId="4" fontId="3" fillId="2" borderId="9" xfId="2" applyNumberFormat="1" applyFont="1" applyFill="1" applyBorder="1"/>
    <xf numFmtId="43" fontId="4" fillId="2" borderId="7" xfId="3" applyFont="1" applyFill="1" applyBorder="1"/>
    <xf numFmtId="43" fontId="4" fillId="2" borderId="8" xfId="3" applyFont="1" applyFill="1" applyBorder="1"/>
    <xf numFmtId="43" fontId="4" fillId="2" borderId="0" xfId="3" applyFont="1" applyFill="1" applyBorder="1"/>
    <xf numFmtId="43" fontId="4" fillId="2" borderId="18" xfId="4" applyFont="1" applyFill="1" applyBorder="1"/>
    <xf numFmtId="43" fontId="3" fillId="2" borderId="1" xfId="4" applyFont="1" applyFill="1" applyBorder="1" applyAlignment="1">
      <alignment horizontal="right"/>
    </xf>
    <xf numFmtId="43" fontId="3" fillId="2" borderId="2" xfId="4" applyFont="1" applyFill="1" applyBorder="1" applyAlignment="1">
      <alignment horizontal="right"/>
    </xf>
    <xf numFmtId="0" fontId="3" fillId="2" borderId="13" xfId="2" applyFont="1" applyFill="1" applyBorder="1" applyAlignment="1">
      <alignment horizontal="left" vertical="top" wrapText="1"/>
    </xf>
    <xf numFmtId="0" fontId="3" fillId="2" borderId="3" xfId="2" applyFont="1" applyFill="1" applyBorder="1" applyAlignment="1">
      <alignment horizontal="left" vertical="top" wrapText="1"/>
    </xf>
    <xf numFmtId="4" fontId="3" fillId="2" borderId="1" xfId="2" applyNumberFormat="1" applyFont="1" applyFill="1" applyBorder="1"/>
    <xf numFmtId="43" fontId="4" fillId="2" borderId="4" xfId="4" applyFont="1" applyFill="1" applyBorder="1"/>
    <xf numFmtId="43" fontId="4" fillId="2" borderId="5" xfId="4" applyFont="1" applyFill="1" applyBorder="1"/>
    <xf numFmtId="0" fontId="4" fillId="2" borderId="6" xfId="2" applyFont="1" applyFill="1" applyBorder="1" applyAlignment="1">
      <alignment horizontal="left" vertical="top"/>
    </xf>
    <xf numFmtId="43" fontId="4" fillId="2" borderId="21" xfId="4" applyFont="1" applyFill="1" applyBorder="1"/>
    <xf numFmtId="40" fontId="3" fillId="0" borderId="0" xfId="2" applyNumberFormat="1" applyFont="1"/>
    <xf numFmtId="43" fontId="3" fillId="2" borderId="7" xfId="4" applyFont="1" applyFill="1" applyBorder="1"/>
    <xf numFmtId="0" fontId="4" fillId="2" borderId="9" xfId="2" applyFont="1" applyFill="1" applyBorder="1" applyAlignment="1">
      <alignment horizontal="center"/>
    </xf>
    <xf numFmtId="0" fontId="4" fillId="2" borderId="0" xfId="2" applyFont="1" applyFill="1" applyBorder="1" applyAlignment="1">
      <alignment horizontal="center"/>
    </xf>
    <xf numFmtId="0" fontId="8" fillId="2" borderId="6" xfId="2" applyFont="1" applyFill="1" applyBorder="1"/>
    <xf numFmtId="4" fontId="3" fillId="0" borderId="0" xfId="2" applyNumberFormat="1" applyFont="1" applyBorder="1"/>
    <xf numFmtId="43" fontId="4" fillId="2" borderId="22" xfId="4" applyFont="1" applyFill="1" applyBorder="1"/>
    <xf numFmtId="43" fontId="4" fillId="2" borderId="0" xfId="1" applyFont="1" applyFill="1" applyBorder="1"/>
    <xf numFmtId="4" fontId="3" fillId="0" borderId="1" xfId="2" applyNumberFormat="1" applyFont="1" applyBorder="1"/>
    <xf numFmtId="0" fontId="3" fillId="0" borderId="2" xfId="2" applyFont="1" applyBorder="1"/>
    <xf numFmtId="43" fontId="3" fillId="0" borderId="2" xfId="1" applyFont="1" applyBorder="1"/>
    <xf numFmtId="43" fontId="3" fillId="2" borderId="2" xfId="1" applyFont="1" applyFill="1" applyBorder="1"/>
    <xf numFmtId="41" fontId="3" fillId="0" borderId="0" xfId="2" applyNumberFormat="1" applyFont="1"/>
    <xf numFmtId="40" fontId="4" fillId="2" borderId="9" xfId="2" applyNumberFormat="1" applyFont="1" applyFill="1" applyBorder="1"/>
    <xf numFmtId="40" fontId="4" fillId="2" borderId="0" xfId="2" applyNumberFormat="1" applyFont="1" applyFill="1" applyBorder="1"/>
    <xf numFmtId="40" fontId="4" fillId="2" borderId="14" xfId="2" applyNumberFormat="1" applyFont="1" applyFill="1" applyBorder="1"/>
    <xf numFmtId="40" fontId="4" fillId="2" borderId="15" xfId="2" applyNumberFormat="1" applyFont="1" applyFill="1" applyBorder="1"/>
    <xf numFmtId="43" fontId="4" fillId="2" borderId="15" xfId="1" applyFont="1" applyFill="1" applyBorder="1"/>
    <xf numFmtId="40" fontId="3" fillId="2" borderId="23" xfId="2" applyNumberFormat="1" applyFont="1" applyFill="1" applyBorder="1"/>
    <xf numFmtId="40" fontId="3" fillId="2" borderId="24" xfId="2" applyNumberFormat="1" applyFont="1" applyFill="1" applyBorder="1"/>
    <xf numFmtId="43" fontId="3" fillId="2" borderId="24" xfId="1" applyFont="1" applyFill="1" applyBorder="1"/>
    <xf numFmtId="40" fontId="3" fillId="2" borderId="8" xfId="2" applyNumberFormat="1" applyFont="1" applyFill="1" applyBorder="1"/>
    <xf numFmtId="43" fontId="3" fillId="2" borderId="8" xfId="1" applyFont="1" applyFill="1" applyBorder="1"/>
    <xf numFmtId="43" fontId="4" fillId="2" borderId="0" xfId="1" applyFont="1" applyFill="1" applyBorder="1" applyAlignment="1">
      <alignment horizontal="center"/>
    </xf>
    <xf numFmtId="43" fontId="4" fillId="2" borderId="11" xfId="1" applyFont="1" applyFill="1" applyBorder="1" applyAlignment="1">
      <alignment horizontal="center"/>
    </xf>
    <xf numFmtId="0" fontId="4" fillId="2" borderId="13" xfId="2" applyFont="1" applyFill="1" applyBorder="1"/>
    <xf numFmtId="4" fontId="4" fillId="2" borderId="22" xfId="2" applyNumberFormat="1" applyFont="1" applyFill="1" applyBorder="1"/>
    <xf numFmtId="4" fontId="4" fillId="2" borderId="21" xfId="2" applyNumberFormat="1" applyFont="1" applyFill="1" applyBorder="1"/>
    <xf numFmtId="40" fontId="3" fillId="2" borderId="7" xfId="2" applyNumberFormat="1" applyFont="1" applyFill="1" applyBorder="1"/>
    <xf numFmtId="0" fontId="3" fillId="2" borderId="6" xfId="2" applyFont="1" applyFill="1" applyBorder="1" applyAlignment="1">
      <alignment horizontal="left" vertical="center" wrapText="1"/>
    </xf>
    <xf numFmtId="43" fontId="4" fillId="2" borderId="2" xfId="4" applyFont="1" applyFill="1" applyBorder="1"/>
    <xf numFmtId="0" fontId="4" fillId="2" borderId="3" xfId="2" applyFont="1" applyFill="1" applyBorder="1" applyAlignment="1">
      <alignment horizontal="left"/>
    </xf>
    <xf numFmtId="43" fontId="4" fillId="2" borderId="9" xfId="4" applyFont="1" applyFill="1" applyBorder="1" applyAlignment="1">
      <alignment horizontal="right"/>
    </xf>
    <xf numFmtId="43" fontId="4" fillId="2" borderId="0" xfId="4" applyFont="1" applyFill="1" applyBorder="1" applyAlignment="1">
      <alignment horizontal="right"/>
    </xf>
    <xf numFmtId="43" fontId="4" fillId="2" borderId="17" xfId="4" applyFont="1" applyFill="1" applyBorder="1" applyAlignment="1">
      <alignment horizontal="right"/>
    </xf>
    <xf numFmtId="43" fontId="4" fillId="2" borderId="18" xfId="4" applyFont="1" applyFill="1" applyBorder="1" applyAlignment="1">
      <alignment horizontal="right"/>
    </xf>
    <xf numFmtId="43" fontId="3" fillId="0" borderId="9" xfId="1" applyFont="1" applyBorder="1"/>
    <xf numFmtId="0" fontId="3" fillId="2" borderId="6" xfId="2" applyFont="1" applyFill="1" applyBorder="1" applyAlignment="1">
      <alignment horizontal="left"/>
    </xf>
    <xf numFmtId="0" fontId="3" fillId="0" borderId="6" xfId="2" applyFont="1" applyBorder="1"/>
    <xf numFmtId="43" fontId="3" fillId="2" borderId="16" xfId="4" applyFont="1" applyFill="1" applyBorder="1" applyAlignment="1">
      <alignment horizontal="right"/>
    </xf>
    <xf numFmtId="43" fontId="3" fillId="2" borderId="11" xfId="4" applyFont="1" applyFill="1" applyBorder="1" applyAlignment="1">
      <alignment horizontal="right"/>
    </xf>
    <xf numFmtId="43" fontId="3" fillId="2" borderId="1" xfId="4" applyFont="1" applyFill="1" applyBorder="1"/>
    <xf numFmtId="43" fontId="3" fillId="2" borderId="2" xfId="4" applyFont="1" applyFill="1" applyBorder="1"/>
    <xf numFmtId="43" fontId="3" fillId="0" borderId="0" xfId="3" applyFont="1"/>
    <xf numFmtId="0" fontId="4" fillId="2" borderId="1" xfId="2" applyFont="1" applyFill="1" applyBorder="1" applyAlignment="1">
      <alignment horizontal="center"/>
    </xf>
    <xf numFmtId="0" fontId="4" fillId="2" borderId="2" xfId="2" applyFont="1" applyFill="1" applyBorder="1" applyAlignment="1">
      <alignment horizontal="center"/>
    </xf>
    <xf numFmtId="43" fontId="3" fillId="2" borderId="16" xfId="3" applyFont="1" applyFill="1" applyBorder="1"/>
    <xf numFmtId="43" fontId="3" fillId="2" borderId="11" xfId="3" applyFont="1" applyFill="1" applyBorder="1"/>
    <xf numFmtId="43" fontId="10" fillId="0" borderId="0" xfId="1" applyFont="1" applyFill="1" applyBorder="1"/>
    <xf numFmtId="43" fontId="11" fillId="2" borderId="17" xfId="4" applyFont="1" applyFill="1" applyBorder="1"/>
    <xf numFmtId="43" fontId="11" fillId="2" borderId="0" xfId="4" applyFont="1" applyFill="1" applyBorder="1"/>
    <xf numFmtId="43" fontId="11" fillId="2" borderId="18" xfId="4" applyFont="1" applyFill="1" applyBorder="1"/>
    <xf numFmtId="0" fontId="11" fillId="2" borderId="6" xfId="2" applyFont="1" applyFill="1" applyBorder="1"/>
    <xf numFmtId="43" fontId="3" fillId="0" borderId="0" xfId="1" applyFont="1" applyFill="1" applyBorder="1"/>
    <xf numFmtId="43" fontId="12" fillId="2" borderId="9" xfId="1" applyFont="1" applyFill="1" applyBorder="1"/>
    <xf numFmtId="43" fontId="12" fillId="2" borderId="0" xfId="4" applyFont="1" applyFill="1" applyBorder="1"/>
    <xf numFmtId="0" fontId="12" fillId="2" borderId="6" xfId="2" applyFont="1" applyFill="1" applyBorder="1"/>
    <xf numFmtId="0" fontId="12" fillId="2" borderId="0" xfId="2" applyFont="1" applyFill="1" applyBorder="1"/>
    <xf numFmtId="43" fontId="11" fillId="2" borderId="17" xfId="1" applyFont="1" applyFill="1" applyBorder="1"/>
    <xf numFmtId="43" fontId="12" fillId="2" borderId="1" xfId="1" applyFont="1" applyFill="1" applyBorder="1"/>
    <xf numFmtId="43" fontId="12" fillId="2" borderId="2" xfId="4" applyFont="1" applyFill="1" applyBorder="1"/>
    <xf numFmtId="43" fontId="11" fillId="2" borderId="9" xfId="1" applyFont="1" applyFill="1" applyBorder="1"/>
    <xf numFmtId="43" fontId="12" fillId="2" borderId="1" xfId="4" applyFont="1" applyFill="1" applyBorder="1" applyAlignment="1">
      <alignment horizontal="right"/>
    </xf>
    <xf numFmtId="43" fontId="12" fillId="2" borderId="0" xfId="4" applyFont="1" applyFill="1" applyBorder="1" applyAlignment="1">
      <alignment horizontal="right"/>
    </xf>
    <xf numFmtId="43" fontId="12" fillId="2" borderId="2" xfId="4" applyFont="1" applyFill="1" applyBorder="1" applyAlignment="1">
      <alignment horizontal="right"/>
    </xf>
    <xf numFmtId="43" fontId="12" fillId="2" borderId="9" xfId="4" applyFont="1" applyFill="1" applyBorder="1" applyAlignment="1">
      <alignment horizontal="right"/>
    </xf>
    <xf numFmtId="0" fontId="12" fillId="2" borderId="9" xfId="2" applyFont="1" applyFill="1" applyBorder="1"/>
    <xf numFmtId="0" fontId="11" fillId="2" borderId="1" xfId="2" applyFont="1" applyFill="1" applyBorder="1" applyAlignment="1">
      <alignment horizontal="center"/>
    </xf>
    <xf numFmtId="0" fontId="11" fillId="2" borderId="0" xfId="2" applyFont="1" applyFill="1" applyBorder="1" applyAlignment="1">
      <alignment horizontal="center"/>
    </xf>
    <xf numFmtId="0" fontId="11" fillId="2" borderId="2" xfId="2" applyFont="1" applyFill="1" applyBorder="1" applyAlignment="1">
      <alignment horizontal="center"/>
    </xf>
    <xf numFmtId="0" fontId="3" fillId="2" borderId="1" xfId="2" applyFont="1" applyFill="1" applyBorder="1" applyAlignment="1">
      <alignment vertical="center" wrapText="1"/>
    </xf>
    <xf numFmtId="0" fontId="3" fillId="2" borderId="2" xfId="2" applyFont="1" applyFill="1" applyBorder="1" applyAlignment="1">
      <alignment vertical="center" wrapText="1"/>
    </xf>
    <xf numFmtId="0" fontId="3" fillId="2" borderId="16" xfId="2" applyFont="1" applyFill="1" applyBorder="1" applyAlignment="1">
      <alignment vertical="center"/>
    </xf>
    <xf numFmtId="0" fontId="3" fillId="2" borderId="11" xfId="2" applyFont="1" applyFill="1" applyBorder="1" applyAlignment="1">
      <alignment vertical="center"/>
    </xf>
    <xf numFmtId="0" fontId="9" fillId="0" borderId="0" xfId="2" applyFont="1" applyAlignment="1">
      <alignment horizontal="center"/>
    </xf>
    <xf numFmtId="0" fontId="14" fillId="0" borderId="0" xfId="2" applyFont="1" applyAlignment="1">
      <alignment horizontal="center" readingOrder="2"/>
    </xf>
    <xf numFmtId="0" fontId="15" fillId="0" borderId="0" xfId="2" applyFont="1" applyAlignment="1">
      <alignment horizontal="center" readingOrder="2"/>
    </xf>
    <xf numFmtId="0" fontId="6" fillId="0" borderId="0" xfId="2" applyFont="1" applyAlignment="1">
      <alignment horizontal="center"/>
    </xf>
    <xf numFmtId="0" fontId="8" fillId="0" borderId="0" xfId="2" applyFont="1" applyAlignment="1">
      <alignment horizontal="center"/>
    </xf>
    <xf numFmtId="0" fontId="13" fillId="0" borderId="0" xfId="2" applyFont="1" applyBorder="1" applyAlignment="1">
      <alignment horizontal="center"/>
    </xf>
    <xf numFmtId="0" fontId="3" fillId="2" borderId="0" xfId="2" applyFont="1" applyFill="1" applyAlignment="1">
      <alignment horizontal="center"/>
    </xf>
    <xf numFmtId="0" fontId="9" fillId="2" borderId="0" xfId="2" applyFont="1" applyFill="1" applyAlignment="1">
      <alignment horizontal="center"/>
    </xf>
    <xf numFmtId="0" fontId="9" fillId="0" borderId="0" xfId="2" applyFont="1" applyAlignment="1">
      <alignment horizontal="center"/>
    </xf>
    <xf numFmtId="43" fontId="3" fillId="2" borderId="0" xfId="2" applyNumberFormat="1" applyFont="1" applyFill="1"/>
    <xf numFmtId="40" fontId="3" fillId="2" borderId="0" xfId="2" applyNumberFormat="1" applyFont="1" applyFill="1"/>
    <xf numFmtId="41" fontId="3" fillId="2" borderId="0" xfId="2" applyNumberFormat="1" applyFont="1" applyFill="1"/>
  </cellXfs>
  <cellStyles count="22">
    <cellStyle name="Comma_Hoja de trabajo flujo 2007" xfId="5"/>
    <cellStyle name="Millares" xfId="1" builtinId="3"/>
    <cellStyle name="Millares 2" xfId="6"/>
    <cellStyle name="Millares 3" xfId="7"/>
    <cellStyle name="Millares 3 2" xfId="3"/>
    <cellStyle name="Millares 4" xfId="8"/>
    <cellStyle name="Millares 5" xfId="9"/>
    <cellStyle name="Millares 6" xfId="4"/>
    <cellStyle name="Moneda 2" xfId="10"/>
    <cellStyle name="Normal" xfId="0" builtinId="0"/>
    <cellStyle name="Normal 2" xfId="11"/>
    <cellStyle name="Normal 2 2" xfId="12"/>
    <cellStyle name="Normal 2 2 2" xfId="13"/>
    <cellStyle name="Normal 3" xfId="14"/>
    <cellStyle name="Normal 4" xfId="2"/>
    <cellStyle name="Normal 4 2" xfId="15"/>
    <cellStyle name="Normal 5" xfId="16"/>
    <cellStyle name="Normal 6" xfId="17"/>
    <cellStyle name="Normal 7" xfId="18"/>
    <cellStyle name="Porcentual 2" xfId="19"/>
    <cellStyle name="Porcentual 3" xfId="20"/>
    <cellStyle name="Porcentual 4" xfId="2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3409950</xdr:colOff>
      <xdr:row>0</xdr:row>
      <xdr:rowOff>66675</xdr:rowOff>
    </xdr:from>
    <xdr:to>
      <xdr:col>2</xdr:col>
      <xdr:colOff>285750</xdr:colOff>
      <xdr:row>5</xdr:row>
      <xdr:rowOff>19051</xdr:rowOff>
    </xdr:to>
    <xdr:pic>
      <xdr:nvPicPr>
        <xdr:cNvPr id="2" name="Picture 3">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524000" y="66675"/>
          <a:ext cx="285750" cy="90487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6:L392"/>
  <sheetViews>
    <sheetView tabSelected="1" topLeftCell="A86" zoomScale="89" zoomScaleNormal="89" workbookViewId="0">
      <selection activeCell="K90" sqref="K90:L104"/>
    </sheetView>
  </sheetViews>
  <sheetFormatPr baseColWidth="10" defaultRowHeight="15"/>
  <cols>
    <col min="1" max="1" width="11.28515625" style="1" bestFit="1" customWidth="1"/>
    <col min="2" max="2" width="59" style="1" customWidth="1"/>
    <col min="3" max="3" width="20.5703125" style="1" bestFit="1" customWidth="1"/>
    <col min="4" max="4" width="18.7109375" style="1" bestFit="1" customWidth="1"/>
    <col min="5" max="5" width="20.5703125" style="1" bestFit="1" customWidth="1"/>
    <col min="6" max="6" width="20.5703125" style="2" bestFit="1" customWidth="1"/>
    <col min="7" max="7" width="22" style="2" bestFit="1" customWidth="1"/>
    <col min="8" max="8" width="20.5703125" style="1" bestFit="1" customWidth="1"/>
    <col min="9" max="9" width="20.85546875" style="1" bestFit="1" customWidth="1"/>
    <col min="10" max="10" width="11.42578125" style="1"/>
    <col min="11" max="11" width="20.5703125" style="1" bestFit="1" customWidth="1"/>
    <col min="12" max="12" width="18.7109375" style="2" bestFit="1" customWidth="1"/>
    <col min="13" max="16384" width="11.42578125" style="1"/>
  </cols>
  <sheetData>
    <row r="6" spans="1:6" s="1" customFormat="1" ht="18.75">
      <c r="B6" s="183" t="s">
        <v>417</v>
      </c>
      <c r="C6" s="183"/>
      <c r="D6" s="183"/>
      <c r="E6" s="183"/>
      <c r="F6" s="2"/>
    </row>
    <row r="7" spans="1:6" s="1" customFormat="1" ht="18.75">
      <c r="B7" s="183" t="s">
        <v>416</v>
      </c>
      <c r="C7" s="183"/>
      <c r="D7" s="183"/>
      <c r="E7" s="183"/>
      <c r="F7" s="2"/>
    </row>
    <row r="8" spans="1:6" s="1" customFormat="1">
      <c r="B8" s="182"/>
      <c r="C8" s="182"/>
      <c r="D8" s="182"/>
      <c r="F8" s="2"/>
    </row>
    <row r="9" spans="1:6" s="1" customFormat="1" ht="20.25">
      <c r="B9" s="184" t="s">
        <v>415</v>
      </c>
      <c r="C9" s="184"/>
      <c r="D9" s="184"/>
      <c r="E9" s="184"/>
      <c r="F9" s="2"/>
    </row>
    <row r="10" spans="1:6" s="1" customFormat="1" ht="18">
      <c r="B10" s="185" t="s">
        <v>414</v>
      </c>
      <c r="C10" s="185"/>
      <c r="D10" s="185"/>
      <c r="E10" s="185"/>
      <c r="F10" s="2"/>
    </row>
    <row r="11" spans="1:6" s="1" customFormat="1" ht="15.75">
      <c r="B11" s="186" t="s">
        <v>413</v>
      </c>
      <c r="C11" s="186"/>
      <c r="D11" s="186"/>
      <c r="E11" s="186"/>
      <c r="F11" s="2"/>
    </row>
    <row r="13" spans="1:6" s="1" customFormat="1" ht="20.25">
      <c r="B13" s="189" t="s">
        <v>412</v>
      </c>
      <c r="C13" s="189"/>
      <c r="D13" s="189"/>
      <c r="E13" s="189"/>
      <c r="F13" s="2"/>
    </row>
    <row r="14" spans="1:6" s="1" customFormat="1" ht="12.75" customHeight="1">
      <c r="B14" s="181"/>
      <c r="C14" s="181"/>
      <c r="D14" s="181"/>
      <c r="E14" s="181"/>
      <c r="F14" s="2"/>
    </row>
    <row r="15" spans="1:6" s="1" customFormat="1" ht="21" thickBot="1">
      <c r="A15" s="4"/>
      <c r="B15" s="23" t="s">
        <v>411</v>
      </c>
      <c r="C15" s="4"/>
      <c r="D15" s="4"/>
      <c r="E15" s="4"/>
      <c r="F15" s="3"/>
    </row>
    <row r="16" spans="1:6" s="1" customFormat="1" ht="18" customHeight="1">
      <c r="A16" s="4"/>
      <c r="B16" s="22" t="s">
        <v>410</v>
      </c>
      <c r="C16" s="180"/>
      <c r="D16" s="180"/>
      <c r="E16" s="179"/>
      <c r="F16" s="3"/>
    </row>
    <row r="17" spans="1:7" s="1" customFormat="1" ht="90.75" thickBot="1">
      <c r="A17" s="4"/>
      <c r="B17" s="86" t="s">
        <v>409</v>
      </c>
      <c r="C17" s="178"/>
      <c r="D17" s="178"/>
      <c r="E17" s="177"/>
      <c r="F17" s="3"/>
      <c r="G17" s="2"/>
    </row>
    <row r="18" spans="1:7" s="1" customFormat="1" ht="16.5" thickBot="1">
      <c r="A18" s="4"/>
      <c r="B18" s="159"/>
      <c r="C18" s="176">
        <v>2022</v>
      </c>
      <c r="D18" s="175"/>
      <c r="E18" s="174">
        <v>2021</v>
      </c>
      <c r="F18" s="3"/>
      <c r="G18" s="2"/>
    </row>
    <row r="19" spans="1:7" s="1" customFormat="1" ht="15.75">
      <c r="A19" s="4"/>
      <c r="B19" s="159" t="s">
        <v>408</v>
      </c>
      <c r="C19" s="164"/>
      <c r="D19" s="164"/>
      <c r="E19" s="173"/>
      <c r="F19" s="3"/>
      <c r="G19" s="2"/>
    </row>
    <row r="20" spans="1:7" s="1" customFormat="1">
      <c r="A20" s="4"/>
      <c r="B20" s="163" t="s">
        <v>407</v>
      </c>
      <c r="C20" s="170">
        <v>93537512.980000004</v>
      </c>
      <c r="D20" s="170"/>
      <c r="E20" s="172">
        <v>148266138.53</v>
      </c>
      <c r="F20" s="3"/>
      <c r="G20" s="2"/>
    </row>
    <row r="21" spans="1:7" s="1" customFormat="1">
      <c r="A21" s="4"/>
      <c r="B21" s="163" t="s">
        <v>406</v>
      </c>
      <c r="C21" s="170">
        <v>50836.29</v>
      </c>
      <c r="D21" s="170"/>
      <c r="E21" s="172">
        <v>1508229.55</v>
      </c>
      <c r="F21" s="3"/>
      <c r="G21" s="2"/>
    </row>
    <row r="22" spans="1:7" s="1" customFormat="1">
      <c r="A22" s="4"/>
      <c r="B22" s="163" t="s">
        <v>405</v>
      </c>
      <c r="C22" s="170">
        <v>20775.580000000002</v>
      </c>
      <c r="D22" s="170"/>
      <c r="E22" s="172">
        <v>23175.58</v>
      </c>
      <c r="F22" s="3"/>
      <c r="G22" s="2"/>
    </row>
    <row r="23" spans="1:7" s="1" customFormat="1">
      <c r="A23" s="4"/>
      <c r="B23" s="163" t="s">
        <v>404</v>
      </c>
      <c r="C23" s="170">
        <v>4180.3999999999996</v>
      </c>
      <c r="D23" s="170"/>
      <c r="E23" s="172">
        <v>1579.4</v>
      </c>
      <c r="F23" s="3"/>
      <c r="G23" s="2"/>
    </row>
    <row r="24" spans="1:7" s="1" customFormat="1" ht="15.75" thickBot="1">
      <c r="A24" s="4"/>
      <c r="B24" s="163" t="s">
        <v>403</v>
      </c>
      <c r="C24" s="171">
        <v>718872.09</v>
      </c>
      <c r="D24" s="170"/>
      <c r="E24" s="169">
        <v>494354.75</v>
      </c>
      <c r="F24" s="3"/>
      <c r="G24" s="2"/>
    </row>
    <row r="25" spans="1:7" s="1" customFormat="1" ht="15.75">
      <c r="A25" s="4"/>
      <c r="B25" s="159" t="s">
        <v>402</v>
      </c>
      <c r="C25" s="157">
        <f>SUM(C20:C24)</f>
        <v>94332177.340000018</v>
      </c>
      <c r="D25" s="157"/>
      <c r="E25" s="168">
        <f>SUM(E20:E24)</f>
        <v>150293477.81000003</v>
      </c>
      <c r="F25" s="3"/>
      <c r="G25" s="2"/>
    </row>
    <row r="26" spans="1:7" s="1" customFormat="1" ht="15.75" thickBot="1">
      <c r="A26" s="4"/>
      <c r="B26" s="163" t="s">
        <v>401</v>
      </c>
      <c r="C26" s="167">
        <v>275000</v>
      </c>
      <c r="D26" s="162"/>
      <c r="E26" s="166">
        <v>275000</v>
      </c>
      <c r="F26" s="68"/>
      <c r="G26" s="39"/>
    </row>
    <row r="27" spans="1:7" s="1" customFormat="1" ht="16.5" thickBot="1">
      <c r="A27" s="4"/>
      <c r="B27" s="159" t="s">
        <v>400</v>
      </c>
      <c r="C27" s="158">
        <f>+C26+C25</f>
        <v>94607177.340000018</v>
      </c>
      <c r="D27" s="157"/>
      <c r="E27" s="165">
        <f>+E26+E25</f>
        <v>150568477.81000003</v>
      </c>
      <c r="F27" s="68"/>
      <c r="G27" s="39"/>
    </row>
    <row r="28" spans="1:7" s="1" customFormat="1" ht="15.75" thickTop="1">
      <c r="A28" s="4"/>
      <c r="B28" s="163"/>
      <c r="C28" s="164"/>
      <c r="D28" s="164"/>
      <c r="E28" s="161"/>
      <c r="F28" s="68"/>
      <c r="G28" s="39"/>
    </row>
    <row r="29" spans="1:7" s="1" customFormat="1" ht="15.75">
      <c r="A29" s="4"/>
      <c r="B29" s="159" t="s">
        <v>399</v>
      </c>
      <c r="C29" s="164"/>
      <c r="D29" s="164"/>
      <c r="E29" s="161"/>
      <c r="F29" s="68"/>
      <c r="G29" s="39"/>
    </row>
    <row r="30" spans="1:7" s="1" customFormat="1">
      <c r="A30" s="4"/>
      <c r="B30" s="163" t="s">
        <v>398</v>
      </c>
      <c r="C30" s="162">
        <v>200000</v>
      </c>
      <c r="D30" s="162"/>
      <c r="E30" s="161">
        <v>200000</v>
      </c>
      <c r="F30" s="68"/>
      <c r="G30" s="160"/>
    </row>
    <row r="31" spans="1:7" s="1" customFormat="1">
      <c r="A31" s="4"/>
      <c r="B31" s="163" t="s">
        <v>397</v>
      </c>
      <c r="C31" s="162">
        <v>30000</v>
      </c>
      <c r="D31" s="162"/>
      <c r="E31" s="161">
        <v>30000</v>
      </c>
      <c r="F31" s="68"/>
      <c r="G31" s="160"/>
    </row>
    <row r="32" spans="1:7" s="1" customFormat="1">
      <c r="A32" s="4"/>
      <c r="B32" s="163" t="s">
        <v>396</v>
      </c>
      <c r="C32" s="162">
        <v>15000</v>
      </c>
      <c r="D32" s="162"/>
      <c r="E32" s="161">
        <v>15000</v>
      </c>
      <c r="F32" s="68"/>
      <c r="G32" s="160"/>
    </row>
    <row r="33" spans="1:7" s="1" customFormat="1" ht="15.75" thickBot="1">
      <c r="A33" s="4"/>
      <c r="B33" s="163" t="s">
        <v>395</v>
      </c>
      <c r="C33" s="162">
        <v>30000</v>
      </c>
      <c r="D33" s="162"/>
      <c r="E33" s="161">
        <v>30000</v>
      </c>
      <c r="F33" s="68"/>
      <c r="G33" s="160"/>
    </row>
    <row r="34" spans="1:7" s="1" customFormat="1" ht="16.5" thickBot="1">
      <c r="A34" s="4"/>
      <c r="B34" s="159" t="s">
        <v>394</v>
      </c>
      <c r="C34" s="158">
        <f>SUM(C30:C33)</f>
        <v>275000</v>
      </c>
      <c r="D34" s="157"/>
      <c r="E34" s="156">
        <f>SUM(E30:E33)</f>
        <v>275000</v>
      </c>
      <c r="F34" s="68"/>
      <c r="G34" s="155"/>
    </row>
    <row r="35" spans="1:7" s="1" customFormat="1" ht="17.25" thickTop="1" thickBot="1">
      <c r="A35" s="4"/>
      <c r="B35" s="7"/>
      <c r="C35" s="137"/>
      <c r="D35" s="137"/>
      <c r="E35" s="148"/>
      <c r="F35" s="68"/>
      <c r="G35" s="39"/>
    </row>
    <row r="36" spans="1:7" s="1" customFormat="1" ht="15.75">
      <c r="A36" s="4"/>
      <c r="B36" s="18"/>
      <c r="C36" s="9"/>
      <c r="D36" s="9"/>
      <c r="E36" s="18"/>
      <c r="F36" s="68"/>
      <c r="G36" s="39"/>
    </row>
    <row r="37" spans="1:7" s="1" customFormat="1">
      <c r="A37" s="4"/>
      <c r="B37" s="18"/>
      <c r="C37" s="18"/>
      <c r="D37" s="18"/>
      <c r="E37" s="18"/>
      <c r="F37" s="68"/>
      <c r="G37" s="39"/>
    </row>
    <row r="38" spans="1:7" s="1" customFormat="1" ht="21" thickBot="1">
      <c r="A38" s="4"/>
      <c r="B38" s="23" t="s">
        <v>393</v>
      </c>
      <c r="C38" s="6"/>
      <c r="D38" s="6"/>
      <c r="E38" s="6"/>
      <c r="F38" s="68"/>
      <c r="G38" s="39"/>
    </row>
    <row r="39" spans="1:7" s="1" customFormat="1" ht="18.75" thickBot="1">
      <c r="A39" s="4"/>
      <c r="B39" s="71" t="s">
        <v>392</v>
      </c>
      <c r="C39" s="21">
        <v>2022</v>
      </c>
      <c r="D39" s="20"/>
      <c r="E39" s="19">
        <v>2021</v>
      </c>
      <c r="F39" s="68"/>
      <c r="G39" s="39"/>
    </row>
    <row r="40" spans="1:7" s="1" customFormat="1" ht="60.75" thickBot="1">
      <c r="A40" s="4"/>
      <c r="B40" s="31" t="s">
        <v>391</v>
      </c>
      <c r="C40" s="90"/>
      <c r="D40" s="90"/>
      <c r="E40" s="89"/>
      <c r="F40" s="68"/>
      <c r="G40" s="39"/>
    </row>
    <row r="41" spans="1:7" s="1" customFormat="1">
      <c r="A41" s="4"/>
      <c r="B41" s="100"/>
      <c r="C41" s="154"/>
      <c r="D41" s="154"/>
      <c r="E41" s="153"/>
      <c r="F41" s="68"/>
      <c r="G41" s="39"/>
    </row>
    <row r="42" spans="1:7" s="1" customFormat="1" ht="16.5" thickBot="1">
      <c r="A42" s="4"/>
      <c r="B42" s="31"/>
      <c r="C42" s="152">
        <v>2022</v>
      </c>
      <c r="D42" s="110"/>
      <c r="E42" s="151">
        <v>2021</v>
      </c>
      <c r="F42" s="68"/>
      <c r="G42" s="39"/>
    </row>
    <row r="43" spans="1:7" s="1" customFormat="1" ht="15.75" thickBot="1">
      <c r="A43" s="4"/>
      <c r="B43" s="15" t="s">
        <v>390</v>
      </c>
      <c r="C43" s="67">
        <v>1487342.8</v>
      </c>
      <c r="D43" s="67"/>
      <c r="E43" s="66">
        <v>922001.51</v>
      </c>
      <c r="F43" s="68"/>
      <c r="G43" s="39"/>
    </row>
    <row r="44" spans="1:7" s="1" customFormat="1" ht="15.75" hidden="1" thickBot="1">
      <c r="A44" s="4"/>
      <c r="B44" s="15" t="s">
        <v>389</v>
      </c>
      <c r="C44" s="67">
        <v>0</v>
      </c>
      <c r="D44" s="67"/>
      <c r="E44" s="66">
        <v>0</v>
      </c>
      <c r="F44" s="68"/>
      <c r="G44" s="39"/>
    </row>
    <row r="45" spans="1:7" s="1" customFormat="1" ht="16.5" thickBot="1">
      <c r="A45" s="4"/>
      <c r="B45" s="11" t="s">
        <v>388</v>
      </c>
      <c r="C45" s="97">
        <f>SUM(C43:C44)</f>
        <v>1487342.8</v>
      </c>
      <c r="D45" s="65"/>
      <c r="E45" s="76">
        <f>SUM(E43:E44)</f>
        <v>922001.51</v>
      </c>
      <c r="F45" s="68"/>
      <c r="G45" s="39"/>
    </row>
    <row r="46" spans="1:7" s="1" customFormat="1" ht="16.5" thickTop="1" thickBot="1">
      <c r="A46" s="4"/>
      <c r="B46" s="7"/>
      <c r="C46" s="6"/>
      <c r="D46" s="6"/>
      <c r="E46" s="5"/>
      <c r="F46" s="68"/>
      <c r="G46" s="39"/>
    </row>
    <row r="47" spans="1:7" s="1" customFormat="1">
      <c r="A47" s="4"/>
      <c r="B47" s="18"/>
      <c r="C47" s="18"/>
      <c r="D47" s="18"/>
      <c r="E47" s="18"/>
      <c r="F47" s="68"/>
      <c r="G47" s="39"/>
    </row>
    <row r="48" spans="1:7" s="1" customFormat="1" ht="21" thickBot="1">
      <c r="A48" s="4"/>
      <c r="B48" s="23" t="s">
        <v>387</v>
      </c>
      <c r="C48" s="6"/>
      <c r="D48" s="6"/>
      <c r="E48" s="6"/>
      <c r="F48" s="68"/>
      <c r="G48" s="39"/>
    </row>
    <row r="49" spans="1:9" s="1" customFormat="1" ht="18.75" thickBot="1">
      <c r="A49" s="4"/>
      <c r="B49" s="71" t="s">
        <v>386</v>
      </c>
      <c r="C49" s="21">
        <v>2022</v>
      </c>
      <c r="D49" s="20"/>
      <c r="E49" s="19">
        <v>2021</v>
      </c>
      <c r="F49" s="68"/>
      <c r="G49" s="39"/>
      <c r="I49" s="150"/>
    </row>
    <row r="50" spans="1:9" s="1" customFormat="1" ht="51.75" customHeight="1" thickBot="1">
      <c r="A50" s="4"/>
      <c r="B50" s="101" t="s">
        <v>385</v>
      </c>
      <c r="C50" s="149"/>
      <c r="D50" s="149"/>
      <c r="E50" s="148"/>
      <c r="F50" s="68"/>
      <c r="G50" s="39"/>
    </row>
    <row r="51" spans="1:9" s="1" customFormat="1" ht="18.75" customHeight="1">
      <c r="A51" s="4"/>
      <c r="B51" s="30"/>
      <c r="C51" s="147"/>
      <c r="D51" s="147"/>
      <c r="E51" s="146"/>
      <c r="F51" s="68"/>
      <c r="G51" s="39"/>
    </row>
    <row r="52" spans="1:9" s="1" customFormat="1" ht="18" customHeight="1">
      <c r="A52" s="4"/>
      <c r="B52" s="144" t="s">
        <v>384</v>
      </c>
      <c r="C52" s="36">
        <v>847561.74</v>
      </c>
      <c r="D52" s="36"/>
      <c r="E52" s="35">
        <v>0</v>
      </c>
      <c r="F52" s="68"/>
      <c r="G52" s="39"/>
    </row>
    <row r="53" spans="1:9" s="1" customFormat="1" ht="18" customHeight="1">
      <c r="A53" s="4"/>
      <c r="B53" s="15" t="s">
        <v>383</v>
      </c>
      <c r="C53" s="36">
        <v>2025400</v>
      </c>
      <c r="D53" s="36"/>
      <c r="E53" s="35">
        <v>1009426.9</v>
      </c>
      <c r="F53" s="68"/>
      <c r="G53" s="39"/>
    </row>
    <row r="54" spans="1:9" s="1" customFormat="1" ht="18" customHeight="1">
      <c r="A54" s="4"/>
      <c r="B54" s="145" t="s">
        <v>382</v>
      </c>
      <c r="C54" s="39">
        <v>0</v>
      </c>
      <c r="D54" s="38"/>
      <c r="E54" s="35">
        <v>1728900</v>
      </c>
      <c r="F54" s="68"/>
      <c r="G54" s="39"/>
    </row>
    <row r="55" spans="1:9" s="1" customFormat="1" ht="15.75" thickBot="1">
      <c r="A55" s="4"/>
      <c r="B55" s="144" t="s">
        <v>381</v>
      </c>
      <c r="C55" s="36">
        <v>330526.89</v>
      </c>
      <c r="D55" s="36"/>
      <c r="E55" s="143">
        <v>34466.49</v>
      </c>
      <c r="F55" s="68"/>
      <c r="G55" s="39"/>
    </row>
    <row r="56" spans="1:9" s="1" customFormat="1" ht="16.5" thickBot="1">
      <c r="A56" s="4"/>
      <c r="B56" s="11" t="s">
        <v>380</v>
      </c>
      <c r="C56" s="142">
        <f>SUM(C52:C55)</f>
        <v>3203488.6300000004</v>
      </c>
      <c r="D56" s="140"/>
      <c r="E56" s="141">
        <f>+E55+E54+E53+E52</f>
        <v>2772793.39</v>
      </c>
      <c r="F56" s="68"/>
      <c r="G56" s="39"/>
    </row>
    <row r="57" spans="1:9" s="1" customFormat="1" ht="16.5" thickTop="1">
      <c r="A57" s="4"/>
      <c r="B57" s="11"/>
      <c r="C57" s="140"/>
      <c r="D57" s="140"/>
      <c r="E57" s="139"/>
      <c r="F57" s="68"/>
      <c r="G57" s="39"/>
    </row>
    <row r="58" spans="1:9" s="1" customFormat="1" ht="16.5" thickBot="1">
      <c r="A58" s="4"/>
      <c r="B58" s="11" t="s">
        <v>379</v>
      </c>
      <c r="C58" s="104">
        <f>+C56</f>
        <v>3203488.6300000004</v>
      </c>
      <c r="D58" s="65"/>
      <c r="E58" s="103">
        <f>+E56</f>
        <v>2772793.39</v>
      </c>
      <c r="F58" s="68"/>
      <c r="G58" s="39"/>
    </row>
    <row r="59" spans="1:9" s="1" customFormat="1" ht="17.25" thickTop="1" thickBot="1">
      <c r="A59" s="4"/>
      <c r="B59" s="138"/>
      <c r="C59" s="137"/>
      <c r="D59" s="137"/>
      <c r="E59" s="78"/>
      <c r="F59" s="68"/>
      <c r="G59" s="39"/>
    </row>
    <row r="60" spans="1:9" s="1" customFormat="1">
      <c r="A60" s="4"/>
      <c r="B60" s="18"/>
      <c r="C60" s="18"/>
      <c r="D60" s="18"/>
      <c r="E60" s="42"/>
      <c r="F60" s="68"/>
      <c r="G60" s="39"/>
    </row>
    <row r="61" spans="1:9" s="1" customFormat="1">
      <c r="A61" s="4"/>
      <c r="B61" s="18"/>
      <c r="C61" s="18"/>
      <c r="D61" s="18"/>
      <c r="E61" s="42"/>
      <c r="F61" s="68"/>
      <c r="G61" s="39"/>
    </row>
    <row r="62" spans="1:9" s="1" customFormat="1" ht="21" thickBot="1">
      <c r="A62" s="4"/>
      <c r="B62" s="23" t="s">
        <v>378</v>
      </c>
      <c r="C62" s="6"/>
      <c r="D62" s="6"/>
      <c r="E62" s="34"/>
      <c r="F62" s="68"/>
      <c r="G62" s="39"/>
    </row>
    <row r="63" spans="1:9" s="1" customFormat="1" ht="18.75" thickBot="1">
      <c r="A63" s="4"/>
      <c r="B63" s="71" t="s">
        <v>377</v>
      </c>
      <c r="C63" s="21">
        <v>2022</v>
      </c>
      <c r="D63" s="20"/>
      <c r="E63" s="19">
        <v>2021</v>
      </c>
      <c r="F63" s="68"/>
      <c r="G63" s="39"/>
    </row>
    <row r="64" spans="1:9" s="1" customFormat="1" ht="45.75" thickBot="1">
      <c r="A64" s="4"/>
      <c r="B64" s="101" t="s">
        <v>376</v>
      </c>
      <c r="C64" s="6"/>
      <c r="D64" s="6"/>
      <c r="E64" s="102"/>
      <c r="F64" s="68"/>
      <c r="G64" s="39"/>
    </row>
    <row r="65" spans="1:8" s="1" customFormat="1">
      <c r="A65" s="4"/>
      <c r="B65" s="31"/>
      <c r="C65" s="18"/>
      <c r="D65" s="18"/>
      <c r="E65" s="93"/>
      <c r="F65" s="68"/>
      <c r="G65" s="39"/>
    </row>
    <row r="66" spans="1:8" s="1" customFormat="1">
      <c r="A66" s="4"/>
      <c r="B66" s="15" t="s">
        <v>375</v>
      </c>
      <c r="C66" s="42">
        <v>1319202007.8199999</v>
      </c>
      <c r="D66" s="42"/>
      <c r="E66" s="93">
        <v>1224617487.4000001</v>
      </c>
      <c r="F66" s="68"/>
      <c r="G66" s="39"/>
    </row>
    <row r="67" spans="1:8" s="1" customFormat="1">
      <c r="A67" s="4"/>
      <c r="B67" s="15" t="s">
        <v>374</v>
      </c>
      <c r="C67" s="42"/>
      <c r="D67" s="42"/>
      <c r="E67" s="93">
        <v>575769.47</v>
      </c>
      <c r="F67" s="68"/>
      <c r="G67" s="39"/>
    </row>
    <row r="68" spans="1:8" s="1" customFormat="1">
      <c r="A68" s="4"/>
      <c r="B68" s="15" t="s">
        <v>373</v>
      </c>
      <c r="C68" s="42">
        <v>35981858.539999999</v>
      </c>
      <c r="D68" s="42"/>
      <c r="E68" s="93">
        <v>53754124.530000001</v>
      </c>
      <c r="F68" s="68"/>
      <c r="G68" s="39"/>
      <c r="H68" s="112"/>
    </row>
    <row r="69" spans="1:8" s="1" customFormat="1" ht="15.75">
      <c r="A69" s="4"/>
      <c r="B69" s="57" t="s">
        <v>372</v>
      </c>
      <c r="C69" s="128">
        <v>-1053769934.61</v>
      </c>
      <c r="D69" s="85"/>
      <c r="E69" s="135">
        <v>-833655554.47000003</v>
      </c>
      <c r="F69" s="68"/>
      <c r="G69" s="2"/>
    </row>
    <row r="70" spans="1:8" s="1" customFormat="1" ht="16.5" thickBot="1">
      <c r="A70" s="4"/>
      <c r="B70" s="11" t="s">
        <v>364</v>
      </c>
      <c r="C70" s="134">
        <f>SUM(C66:C69)</f>
        <v>301413931.74999988</v>
      </c>
      <c r="D70" s="9"/>
      <c r="E70" s="133">
        <f>SUM(E66:E69)</f>
        <v>445291826.93000007</v>
      </c>
      <c r="F70" s="114"/>
      <c r="G70" s="39"/>
    </row>
    <row r="71" spans="1:8" s="1" customFormat="1" ht="15.75">
      <c r="A71" s="4"/>
      <c r="B71" s="11"/>
      <c r="C71" s="9"/>
      <c r="D71" s="9"/>
      <c r="E71" s="44"/>
      <c r="F71" s="2"/>
      <c r="G71" s="80"/>
      <c r="H71" s="63"/>
    </row>
    <row r="72" spans="1:8" s="1" customFormat="1" ht="120">
      <c r="A72" s="4"/>
      <c r="B72" s="136" t="s">
        <v>371</v>
      </c>
      <c r="C72" s="18"/>
      <c r="D72" s="18"/>
      <c r="E72" s="93"/>
      <c r="F72" s="68"/>
      <c r="G72" s="39"/>
    </row>
    <row r="73" spans="1:8" s="1" customFormat="1">
      <c r="A73" s="4"/>
      <c r="B73" s="136"/>
      <c r="C73" s="18"/>
      <c r="D73" s="18"/>
      <c r="E73" s="93"/>
      <c r="F73" s="68"/>
      <c r="G73" s="39"/>
    </row>
    <row r="74" spans="1:8" s="1" customFormat="1" ht="15.75">
      <c r="A74" s="4"/>
      <c r="B74" s="11" t="s">
        <v>370</v>
      </c>
      <c r="C74" s="9"/>
      <c r="D74" s="9"/>
      <c r="E74" s="44"/>
      <c r="F74" s="68"/>
      <c r="G74" s="39"/>
      <c r="H74" s="63"/>
    </row>
    <row r="75" spans="1:8" s="1" customFormat="1" ht="15.75">
      <c r="A75" s="4"/>
      <c r="B75" s="11" t="s">
        <v>369</v>
      </c>
      <c r="C75" s="9"/>
      <c r="D75" s="9"/>
      <c r="E75" s="44"/>
      <c r="F75" s="68"/>
      <c r="G75" s="39"/>
    </row>
    <row r="76" spans="1:8" s="1" customFormat="1" ht="15.75">
      <c r="A76" s="4"/>
      <c r="B76" s="11"/>
      <c r="C76" s="9"/>
      <c r="D76" s="9"/>
      <c r="E76" s="44"/>
      <c r="F76" s="68"/>
      <c r="G76" s="39"/>
    </row>
    <row r="77" spans="1:8" s="1" customFormat="1" ht="8.25" customHeight="1">
      <c r="A77" s="4"/>
      <c r="B77" s="136"/>
      <c r="C77" s="18"/>
      <c r="D77" s="18"/>
      <c r="E77" s="93"/>
      <c r="F77" s="68"/>
      <c r="G77" s="39"/>
    </row>
    <row r="78" spans="1:8" s="1" customFormat="1">
      <c r="A78" s="4"/>
      <c r="B78" s="15" t="s">
        <v>368</v>
      </c>
      <c r="C78" s="42">
        <v>102156800</v>
      </c>
      <c r="D78" s="42"/>
      <c r="E78" s="93">
        <v>102156800</v>
      </c>
      <c r="F78" s="68"/>
      <c r="G78" s="39"/>
    </row>
    <row r="79" spans="1:8" s="1" customFormat="1">
      <c r="A79" s="4"/>
      <c r="B79" s="15" t="s">
        <v>367</v>
      </c>
      <c r="C79" s="42"/>
      <c r="D79" s="42"/>
      <c r="E79" s="93"/>
      <c r="F79" s="68"/>
      <c r="G79" s="68"/>
    </row>
    <row r="80" spans="1:8" s="1" customFormat="1" ht="15.75">
      <c r="A80" s="4"/>
      <c r="B80" s="15" t="s">
        <v>366</v>
      </c>
      <c r="C80" s="42">
        <v>79563367.150000006</v>
      </c>
      <c r="D80" s="42"/>
      <c r="E80" s="93">
        <v>79563367.150000006</v>
      </c>
      <c r="F80" s="114"/>
      <c r="G80" s="68"/>
    </row>
    <row r="81" spans="1:12" ht="15.75">
      <c r="A81" s="4"/>
      <c r="B81" s="57" t="s">
        <v>365</v>
      </c>
      <c r="C81" s="128">
        <v>-9111237.5399999991</v>
      </c>
      <c r="D81" s="85"/>
      <c r="E81" s="135">
        <v>-8483058.5199999996</v>
      </c>
      <c r="F81" s="68"/>
    </row>
    <row r="82" spans="1:12" ht="16.5" thickBot="1">
      <c r="A82" s="4"/>
      <c r="B82" s="11" t="s">
        <v>364</v>
      </c>
      <c r="C82" s="134">
        <f>+C78+C80+C81</f>
        <v>172608929.61000001</v>
      </c>
      <c r="D82" s="9"/>
      <c r="E82" s="133">
        <f>SUM(E78:E81)</f>
        <v>173237108.63</v>
      </c>
      <c r="F82" s="68"/>
      <c r="G82" s="80"/>
      <c r="H82" s="48"/>
    </row>
    <row r="83" spans="1:12" ht="15.75">
      <c r="A83" s="4"/>
      <c r="B83" s="11"/>
      <c r="C83" s="42"/>
      <c r="D83" s="9"/>
      <c r="E83" s="93"/>
      <c r="F83" s="68"/>
      <c r="G83" s="80"/>
      <c r="H83" s="112"/>
    </row>
    <row r="84" spans="1:12" ht="15.75">
      <c r="A84" s="4"/>
      <c r="B84" s="57"/>
      <c r="C84" s="9"/>
      <c r="D84" s="9"/>
      <c r="E84" s="44"/>
      <c r="F84" s="114"/>
      <c r="G84" s="80"/>
      <c r="H84" s="112"/>
    </row>
    <row r="85" spans="1:12" ht="16.5" thickBot="1">
      <c r="A85" s="4"/>
      <c r="B85" s="57" t="s">
        <v>363</v>
      </c>
      <c r="C85" s="10">
        <f>+C70+C82</f>
        <v>474022861.3599999</v>
      </c>
      <c r="D85" s="9"/>
      <c r="E85" s="8">
        <f>+E70+E82</f>
        <v>618528935.56000006</v>
      </c>
      <c r="F85" s="68"/>
      <c r="G85" s="39"/>
      <c r="H85" s="112"/>
    </row>
    <row r="86" spans="1:12" ht="17.25" thickTop="1" thickBot="1">
      <c r="A86" s="4"/>
      <c r="B86" s="43"/>
      <c r="C86" s="6"/>
      <c r="D86" s="6"/>
      <c r="E86" s="5"/>
      <c r="F86" s="68"/>
      <c r="G86" s="39"/>
      <c r="H86" s="107"/>
    </row>
    <row r="87" spans="1:12" ht="33" customHeight="1" thickBot="1">
      <c r="A87" s="4"/>
      <c r="B87" s="18"/>
      <c r="C87" s="42"/>
      <c r="D87" s="18"/>
      <c r="E87" s="18"/>
      <c r="F87" s="68"/>
      <c r="G87" s="39"/>
      <c r="I87" s="112"/>
    </row>
    <row r="88" spans="1:12" ht="15.75">
      <c r="A88" s="4"/>
      <c r="B88" s="132"/>
      <c r="C88" s="20"/>
      <c r="D88" s="20" t="s">
        <v>362</v>
      </c>
      <c r="E88" s="20" t="s">
        <v>361</v>
      </c>
      <c r="F88" s="131" t="s">
        <v>360</v>
      </c>
      <c r="G88" s="131" t="s">
        <v>359</v>
      </c>
      <c r="H88" s="20" t="s">
        <v>358</v>
      </c>
      <c r="I88" s="70" t="s">
        <v>357</v>
      </c>
    </row>
    <row r="89" spans="1:12" ht="15.75">
      <c r="A89" s="4"/>
      <c r="B89" s="57"/>
      <c r="C89" s="110" t="s">
        <v>356</v>
      </c>
      <c r="D89" s="110" t="s">
        <v>355</v>
      </c>
      <c r="E89" s="110" t="s">
        <v>354</v>
      </c>
      <c r="F89" s="130" t="s">
        <v>353</v>
      </c>
      <c r="G89" s="130" t="s">
        <v>352</v>
      </c>
      <c r="H89" s="110" t="s">
        <v>351</v>
      </c>
      <c r="I89" s="109"/>
    </row>
    <row r="90" spans="1:12">
      <c r="A90" s="4"/>
      <c r="B90" s="15" t="s">
        <v>350</v>
      </c>
      <c r="C90" s="85">
        <v>102156800</v>
      </c>
      <c r="D90" s="85">
        <v>0</v>
      </c>
      <c r="E90" s="85">
        <v>107973356.80999999</v>
      </c>
      <c r="F90" s="68">
        <v>955920051.86000001</v>
      </c>
      <c r="G90" s="68">
        <v>269273205.00999999</v>
      </c>
      <c r="H90" s="85">
        <v>79563367.150000006</v>
      </c>
      <c r="I90" s="84">
        <f t="shared" ref="I90:I95" si="0">SUM(C90:H90)</f>
        <v>1514886780.8300002</v>
      </c>
      <c r="K90" s="190"/>
      <c r="L90" s="3"/>
    </row>
    <row r="91" spans="1:12">
      <c r="A91" s="4"/>
      <c r="B91" s="15" t="s">
        <v>349</v>
      </c>
      <c r="C91" s="85">
        <v>0</v>
      </c>
      <c r="D91" s="85">
        <v>0</v>
      </c>
      <c r="E91" s="85">
        <v>143715917.24000001</v>
      </c>
      <c r="F91" s="68">
        <v>94584520.420000002</v>
      </c>
      <c r="G91" s="68">
        <v>0</v>
      </c>
      <c r="H91" s="85">
        <v>0</v>
      </c>
      <c r="I91" s="84">
        <f t="shared" si="0"/>
        <v>238300437.66000003</v>
      </c>
      <c r="K91" s="4"/>
      <c r="L91" s="3"/>
    </row>
    <row r="92" spans="1:12">
      <c r="A92" s="4"/>
      <c r="B92" s="15" t="s">
        <v>348</v>
      </c>
      <c r="C92" s="85">
        <v>0</v>
      </c>
      <c r="D92" s="85">
        <v>0</v>
      </c>
      <c r="E92" s="85">
        <v>0</v>
      </c>
      <c r="F92" s="68">
        <v>0</v>
      </c>
      <c r="G92" s="68">
        <v>0</v>
      </c>
      <c r="H92" s="85">
        <v>0</v>
      </c>
      <c r="I92" s="84">
        <f t="shared" si="0"/>
        <v>0</v>
      </c>
      <c r="K92" s="3"/>
      <c r="L92" s="3"/>
    </row>
    <row r="93" spans="1:12">
      <c r="A93" s="4"/>
      <c r="B93" s="15" t="s">
        <v>342</v>
      </c>
      <c r="C93" s="85">
        <v>0</v>
      </c>
      <c r="D93" s="85">
        <v>0</v>
      </c>
      <c r="E93" s="85">
        <f>-161488183.23-54219232.28</f>
        <v>-215707415.50999999</v>
      </c>
      <c r="F93" s="85">
        <v>-575769.47</v>
      </c>
      <c r="G93" s="68">
        <v>0</v>
      </c>
      <c r="H93" s="85">
        <v>0</v>
      </c>
      <c r="I93" s="84">
        <f t="shared" si="0"/>
        <v>-216283184.97999999</v>
      </c>
      <c r="K93" s="3"/>
      <c r="L93" s="3"/>
    </row>
    <row r="94" spans="1:12">
      <c r="A94" s="4"/>
      <c r="B94" s="15" t="s">
        <v>347</v>
      </c>
      <c r="C94" s="85">
        <v>0</v>
      </c>
      <c r="D94" s="85">
        <v>0</v>
      </c>
      <c r="E94" s="85">
        <v>0</v>
      </c>
      <c r="F94" s="68">
        <v>0</v>
      </c>
      <c r="G94" s="68">
        <v>0</v>
      </c>
      <c r="H94" s="85">
        <v>0</v>
      </c>
      <c r="I94" s="84">
        <f t="shared" si="0"/>
        <v>0</v>
      </c>
      <c r="K94" s="3"/>
      <c r="L94" s="3"/>
    </row>
    <row r="95" spans="1:12">
      <c r="A95" s="4"/>
      <c r="B95" s="15" t="s">
        <v>346</v>
      </c>
      <c r="C95" s="85">
        <v>0</v>
      </c>
      <c r="D95" s="85">
        <v>0</v>
      </c>
      <c r="E95" s="85">
        <v>0</v>
      </c>
      <c r="F95" s="129">
        <v>0</v>
      </c>
      <c r="G95" s="129">
        <v>0</v>
      </c>
      <c r="H95" s="128">
        <v>0</v>
      </c>
      <c r="I95" s="84">
        <f t="shared" si="0"/>
        <v>0</v>
      </c>
      <c r="K95" s="3"/>
      <c r="L95" s="3"/>
    </row>
    <row r="96" spans="1:12">
      <c r="A96" s="4"/>
      <c r="B96" s="15" t="s">
        <v>341</v>
      </c>
      <c r="C96" s="126">
        <f t="shared" ref="C96:I96" si="1">SUM(C90:C95)</f>
        <v>102156800</v>
      </c>
      <c r="D96" s="126">
        <f t="shared" si="1"/>
        <v>0</v>
      </c>
      <c r="E96" s="126">
        <f t="shared" si="1"/>
        <v>35981858.540000021</v>
      </c>
      <c r="F96" s="127">
        <f t="shared" si="1"/>
        <v>1049928802.8099999</v>
      </c>
      <c r="G96" s="127">
        <f t="shared" si="1"/>
        <v>269273205.00999999</v>
      </c>
      <c r="H96" s="126">
        <f t="shared" si="1"/>
        <v>79563367.150000006</v>
      </c>
      <c r="I96" s="125">
        <f t="shared" si="1"/>
        <v>1536904033.5100002</v>
      </c>
      <c r="K96" s="3"/>
      <c r="L96" s="3"/>
    </row>
    <row r="97" spans="1:12">
      <c r="A97" s="4"/>
      <c r="B97" s="15"/>
      <c r="C97" s="85"/>
      <c r="D97" s="85"/>
      <c r="E97" s="85"/>
      <c r="F97" s="68"/>
      <c r="G97" s="68"/>
      <c r="H97" s="85"/>
      <c r="I97" s="84"/>
      <c r="K97" s="4"/>
      <c r="L97" s="4"/>
    </row>
    <row r="98" spans="1:12">
      <c r="A98" s="4"/>
      <c r="B98" s="15" t="s">
        <v>345</v>
      </c>
      <c r="C98" s="85"/>
      <c r="D98" s="85"/>
      <c r="E98" s="85"/>
      <c r="F98" s="68"/>
      <c r="G98" s="68"/>
      <c r="H98" s="85"/>
      <c r="I98" s="84"/>
      <c r="K98" s="191"/>
      <c r="L98" s="4"/>
    </row>
    <row r="99" spans="1:12">
      <c r="A99" s="4"/>
      <c r="B99" s="15" t="s">
        <v>344</v>
      </c>
      <c r="C99" s="85">
        <v>0</v>
      </c>
      <c r="D99" s="85">
        <v>0</v>
      </c>
      <c r="E99" s="85">
        <v>0</v>
      </c>
      <c r="F99" s="85">
        <v>-631964732.97000003</v>
      </c>
      <c r="G99" s="85">
        <v>-201690821.5</v>
      </c>
      <c r="H99" s="85">
        <v>-8483058.5199999996</v>
      </c>
      <c r="I99" s="84">
        <f>SUM(C99:H99)</f>
        <v>-842138612.99000001</v>
      </c>
      <c r="K99" s="190"/>
      <c r="L99" s="4"/>
    </row>
    <row r="100" spans="1:12">
      <c r="A100" s="4"/>
      <c r="B100" s="15" t="s">
        <v>343</v>
      </c>
      <c r="C100" s="85">
        <v>0</v>
      </c>
      <c r="D100" s="85">
        <v>0</v>
      </c>
      <c r="E100" s="85">
        <v>0</v>
      </c>
      <c r="F100" s="85">
        <v>-208960465.08000001</v>
      </c>
      <c r="G100" s="85">
        <v>-11153915.060000001</v>
      </c>
      <c r="H100" s="85">
        <f>-1473980.84+845801.82</f>
        <v>-628179.02000000014</v>
      </c>
      <c r="I100" s="84">
        <f>SUM(C100:H100)</f>
        <v>-220742559.16000003</v>
      </c>
      <c r="K100" s="4"/>
      <c r="L100" s="4"/>
    </row>
    <row r="101" spans="1:12">
      <c r="A101" s="4"/>
      <c r="B101" s="15" t="s">
        <v>342</v>
      </c>
      <c r="C101" s="85">
        <v>0</v>
      </c>
      <c r="D101" s="85">
        <v>0</v>
      </c>
      <c r="E101" s="85">
        <v>0</v>
      </c>
      <c r="F101" s="68">
        <v>0</v>
      </c>
      <c r="G101" s="68">
        <v>0</v>
      </c>
      <c r="H101" s="85">
        <v>0</v>
      </c>
      <c r="I101" s="84">
        <f>SUM(C101:H101)</f>
        <v>0</v>
      </c>
      <c r="K101" s="4"/>
      <c r="L101" s="4"/>
    </row>
    <row r="102" spans="1:12">
      <c r="A102" s="4"/>
      <c r="B102" s="15" t="s">
        <v>341</v>
      </c>
      <c r="C102" s="126">
        <f t="shared" ref="C102:I102" si="2">SUM(C99:C101)</f>
        <v>0</v>
      </c>
      <c r="D102" s="126">
        <f t="shared" si="2"/>
        <v>0</v>
      </c>
      <c r="E102" s="126">
        <f t="shared" si="2"/>
        <v>0</v>
      </c>
      <c r="F102" s="126">
        <f t="shared" si="2"/>
        <v>-840925198.05000007</v>
      </c>
      <c r="G102" s="126">
        <f t="shared" si="2"/>
        <v>-212844736.56</v>
      </c>
      <c r="H102" s="126">
        <f t="shared" si="2"/>
        <v>-9111237.5399999991</v>
      </c>
      <c r="I102" s="125">
        <f t="shared" si="2"/>
        <v>-1062881172.1500001</v>
      </c>
      <c r="K102" s="4"/>
      <c r="L102" s="4"/>
    </row>
    <row r="103" spans="1:12" ht="16.5" thickBot="1">
      <c r="A103" s="4"/>
      <c r="B103" s="57" t="s">
        <v>340</v>
      </c>
      <c r="C103" s="123">
        <f t="shared" ref="C103:I103" si="3">+C96+C102</f>
        <v>102156800</v>
      </c>
      <c r="D103" s="123">
        <f t="shared" si="3"/>
        <v>0</v>
      </c>
      <c r="E103" s="123">
        <f t="shared" si="3"/>
        <v>35981858.540000021</v>
      </c>
      <c r="F103" s="124">
        <f t="shared" si="3"/>
        <v>209003604.75999987</v>
      </c>
      <c r="G103" s="124">
        <f t="shared" si="3"/>
        <v>56428468.449999988</v>
      </c>
      <c r="H103" s="123">
        <f t="shared" si="3"/>
        <v>70452129.610000014</v>
      </c>
      <c r="I103" s="122">
        <f t="shared" si="3"/>
        <v>474022861.36000013</v>
      </c>
      <c r="K103" s="192"/>
      <c r="L103" s="4"/>
    </row>
    <row r="104" spans="1:12" ht="16.5" thickTop="1">
      <c r="A104" s="4"/>
      <c r="B104" s="57"/>
      <c r="C104" s="121"/>
      <c r="D104" s="121"/>
      <c r="E104" s="121"/>
      <c r="F104" s="114"/>
      <c r="G104" s="114"/>
      <c r="H104" s="121"/>
      <c r="I104" s="120"/>
      <c r="K104" s="192"/>
      <c r="L104" s="4"/>
    </row>
    <row r="105" spans="1:12" ht="15.75">
      <c r="A105" s="4"/>
      <c r="B105" s="57" t="s">
        <v>339</v>
      </c>
      <c r="C105" s="121"/>
      <c r="D105" s="121"/>
      <c r="E105" s="121"/>
      <c r="F105" s="114"/>
      <c r="G105" s="114"/>
      <c r="H105" s="121"/>
      <c r="I105" s="120"/>
      <c r="K105" s="119"/>
      <c r="L105" s="1"/>
    </row>
    <row r="106" spans="1:12" ht="15.75">
      <c r="A106" s="4"/>
      <c r="B106" s="57" t="s">
        <v>338</v>
      </c>
      <c r="C106" s="121"/>
      <c r="D106" s="121"/>
      <c r="E106" s="121"/>
      <c r="F106" s="114"/>
      <c r="G106" s="114"/>
      <c r="H106" s="121"/>
      <c r="I106" s="120"/>
      <c r="K106" s="119"/>
      <c r="L106" s="1"/>
    </row>
    <row r="107" spans="1:12" ht="15.75">
      <c r="A107" s="4"/>
      <c r="B107" s="57"/>
      <c r="C107" s="121"/>
      <c r="D107" s="121"/>
      <c r="E107" s="121"/>
      <c r="F107" s="114"/>
      <c r="G107" s="114"/>
      <c r="H107" s="121"/>
      <c r="I107" s="120"/>
      <c r="K107" s="119"/>
      <c r="L107" s="1"/>
    </row>
    <row r="108" spans="1:12" ht="15.75">
      <c r="A108" s="4"/>
      <c r="B108" s="57" t="s">
        <v>337</v>
      </c>
      <c r="C108" s="121"/>
      <c r="D108" s="121"/>
      <c r="E108" s="121"/>
      <c r="F108" s="114"/>
      <c r="G108" s="114"/>
      <c r="H108" s="121"/>
      <c r="I108" s="120"/>
      <c r="K108" s="119"/>
      <c r="L108" s="1"/>
    </row>
    <row r="109" spans="1:12" ht="15.75" thickBot="1">
      <c r="A109" s="4"/>
      <c r="B109" s="7"/>
      <c r="C109" s="34"/>
      <c r="D109" s="6"/>
      <c r="E109" s="6"/>
      <c r="F109" s="118"/>
      <c r="G109" s="117"/>
      <c r="H109" s="116"/>
      <c r="I109" s="115"/>
      <c r="L109" s="1"/>
    </row>
    <row r="110" spans="1:12">
      <c r="A110" s="4"/>
      <c r="B110" s="18"/>
      <c r="C110" s="42"/>
      <c r="D110" s="18"/>
      <c r="E110" s="18"/>
      <c r="F110" s="68"/>
      <c r="G110" s="39"/>
      <c r="I110" s="112"/>
      <c r="L110" s="1"/>
    </row>
    <row r="111" spans="1:12">
      <c r="A111" s="4"/>
      <c r="B111" s="18"/>
      <c r="C111" s="42"/>
      <c r="D111" s="18"/>
      <c r="E111" s="18"/>
      <c r="F111" s="68"/>
      <c r="G111" s="39"/>
      <c r="I111" s="112"/>
      <c r="L111" s="1"/>
    </row>
    <row r="112" spans="1:12" ht="20.25">
      <c r="A112" s="4"/>
      <c r="B112" s="188" t="s">
        <v>336</v>
      </c>
      <c r="C112" s="188"/>
      <c r="D112" s="188"/>
      <c r="E112" s="188"/>
      <c r="F112" s="114"/>
      <c r="G112" s="39"/>
      <c r="L112" s="1"/>
    </row>
    <row r="113" spans="1:9" s="1" customFormat="1" ht="21" thickBot="1">
      <c r="A113" s="4"/>
      <c r="B113" s="23" t="s">
        <v>335</v>
      </c>
      <c r="C113" s="18"/>
      <c r="D113" s="18"/>
      <c r="E113" s="4"/>
      <c r="F113" s="68"/>
      <c r="G113" s="39"/>
    </row>
    <row r="114" spans="1:9" s="1" customFormat="1" ht="18.75" thickBot="1">
      <c r="A114" s="4"/>
      <c r="B114" s="71" t="s">
        <v>334</v>
      </c>
      <c r="C114" s="21">
        <v>2022</v>
      </c>
      <c r="D114" s="20"/>
      <c r="E114" s="19">
        <v>2021</v>
      </c>
      <c r="F114" s="68"/>
      <c r="G114" s="39"/>
    </row>
    <row r="115" spans="1:9" s="1" customFormat="1" ht="75.75" thickBot="1">
      <c r="A115" s="4"/>
      <c r="B115" s="101" t="s">
        <v>318</v>
      </c>
      <c r="C115" s="6"/>
      <c r="D115" s="6"/>
      <c r="E115" s="5"/>
      <c r="F115" s="68"/>
      <c r="G115" s="39"/>
    </row>
    <row r="116" spans="1:9" s="1" customFormat="1">
      <c r="A116" s="4"/>
      <c r="B116" s="31"/>
      <c r="C116" s="18"/>
      <c r="D116" s="18"/>
      <c r="E116" s="17"/>
      <c r="F116" s="68"/>
      <c r="G116" s="39"/>
    </row>
    <row r="117" spans="1:9" s="1" customFormat="1">
      <c r="A117" s="4"/>
      <c r="B117" s="15" t="s">
        <v>333</v>
      </c>
      <c r="C117" s="67">
        <v>6172794.7000000002</v>
      </c>
      <c r="D117" s="67"/>
      <c r="E117" s="66">
        <v>6735576.5099999998</v>
      </c>
      <c r="F117" s="68"/>
      <c r="G117" s="39"/>
    </row>
    <row r="118" spans="1:9" s="1" customFormat="1" ht="16.5" thickBot="1">
      <c r="A118" s="4"/>
      <c r="B118" s="57" t="s">
        <v>332</v>
      </c>
      <c r="C118" s="106">
        <f>SUM(C117:C117)</f>
        <v>6172794.7000000002</v>
      </c>
      <c r="D118" s="65"/>
      <c r="E118" s="113">
        <f>SUM(E117:E117)</f>
        <v>6735576.5099999998</v>
      </c>
      <c r="F118" s="68"/>
      <c r="G118" s="2"/>
      <c r="H118" s="112"/>
      <c r="I118" s="112"/>
    </row>
    <row r="119" spans="1:9" s="1" customFormat="1" ht="15.75">
      <c r="A119" s="4"/>
      <c r="B119" s="57"/>
      <c r="C119" s="9"/>
      <c r="D119" s="9"/>
      <c r="E119" s="44"/>
      <c r="F119" s="68"/>
      <c r="G119" s="39"/>
      <c r="H119" s="112"/>
      <c r="I119" s="112"/>
    </row>
    <row r="120" spans="1:9" s="1" customFormat="1" ht="18">
      <c r="A120" s="4"/>
      <c r="B120" s="111" t="s">
        <v>331</v>
      </c>
      <c r="C120" s="110"/>
      <c r="D120" s="110"/>
      <c r="E120" s="109"/>
      <c r="F120" s="68"/>
      <c r="G120" s="39"/>
      <c r="H120" s="107"/>
    </row>
    <row r="121" spans="1:9" s="1" customFormat="1" ht="45">
      <c r="A121" s="4"/>
      <c r="B121" s="31" t="s">
        <v>330</v>
      </c>
      <c r="C121" s="18"/>
      <c r="D121" s="18"/>
      <c r="E121" s="93"/>
      <c r="F121" s="68"/>
      <c r="G121" s="39"/>
      <c r="H121" s="107"/>
    </row>
    <row r="122" spans="1:9" s="1" customFormat="1">
      <c r="A122" s="4"/>
      <c r="B122" s="31"/>
      <c r="C122" s="18"/>
      <c r="D122" s="18"/>
      <c r="E122" s="93"/>
      <c r="F122" s="68"/>
      <c r="G122" s="39"/>
      <c r="H122" s="107"/>
    </row>
    <row r="123" spans="1:9" s="1" customFormat="1">
      <c r="A123" s="4"/>
      <c r="B123" s="15" t="s">
        <v>329</v>
      </c>
      <c r="C123" s="67">
        <v>378757.52</v>
      </c>
      <c r="D123" s="67"/>
      <c r="E123" s="66">
        <v>783657.91</v>
      </c>
      <c r="F123" s="68"/>
      <c r="G123" s="39"/>
      <c r="H123" s="107"/>
    </row>
    <row r="124" spans="1:9" s="1" customFormat="1" ht="30">
      <c r="A124" s="4"/>
      <c r="B124" s="31" t="s">
        <v>328</v>
      </c>
      <c r="C124" s="67">
        <v>25307735.300000001</v>
      </c>
      <c r="D124" s="67"/>
      <c r="E124" s="66">
        <v>20492027.600000001</v>
      </c>
      <c r="F124" s="68"/>
      <c r="G124" s="39"/>
      <c r="H124" s="107"/>
    </row>
    <row r="125" spans="1:9" s="1" customFormat="1">
      <c r="A125" s="4"/>
      <c r="B125" s="31" t="s">
        <v>327</v>
      </c>
      <c r="C125" s="67">
        <v>142273.95000000001</v>
      </c>
      <c r="D125" s="67"/>
      <c r="E125" s="66"/>
      <c r="F125" s="68"/>
      <c r="G125" s="39"/>
      <c r="H125" s="107"/>
    </row>
    <row r="126" spans="1:9" s="1" customFormat="1">
      <c r="A126" s="4"/>
      <c r="B126" s="31" t="s">
        <v>326</v>
      </c>
      <c r="C126" s="67">
        <v>7500</v>
      </c>
      <c r="D126" s="38"/>
      <c r="E126" s="108">
        <v>0</v>
      </c>
      <c r="F126" s="68"/>
      <c r="G126" s="39"/>
      <c r="H126" s="107"/>
    </row>
    <row r="127" spans="1:9" s="1" customFormat="1" ht="16.5" thickBot="1">
      <c r="A127" s="4"/>
      <c r="B127" s="105" t="s">
        <v>325</v>
      </c>
      <c r="C127" s="106">
        <f>SUM(C123:C126)</f>
        <v>25836266.77</v>
      </c>
      <c r="D127" s="65"/>
      <c r="E127" s="78">
        <f>SUM(E123:E126)</f>
        <v>21275685.510000002</v>
      </c>
      <c r="F127" s="68"/>
      <c r="G127" s="39"/>
    </row>
    <row r="128" spans="1:9" s="1" customFormat="1" ht="15.75">
      <c r="A128" s="4"/>
      <c r="B128" s="105"/>
      <c r="C128" s="65"/>
      <c r="D128" s="65"/>
      <c r="E128" s="64"/>
      <c r="F128" s="68"/>
      <c r="G128" s="39"/>
    </row>
    <row r="129" spans="1:7" s="1" customFormat="1" ht="16.5" thickBot="1">
      <c r="A129" s="4"/>
      <c r="B129" s="57" t="s">
        <v>324</v>
      </c>
      <c r="C129" s="104">
        <f>+C118+C127</f>
        <v>32009061.469999999</v>
      </c>
      <c r="D129" s="65"/>
      <c r="E129" s="103">
        <f>+E118+E127</f>
        <v>28011262.020000003</v>
      </c>
      <c r="F129" s="39"/>
      <c r="G129" s="2"/>
    </row>
    <row r="130" spans="1:7" s="1" customFormat="1" ht="16.5" thickTop="1">
      <c r="A130" s="4"/>
      <c r="B130" s="57"/>
      <c r="C130" s="65"/>
      <c r="D130" s="65"/>
      <c r="E130" s="64"/>
      <c r="F130" s="68"/>
      <c r="G130" s="39"/>
    </row>
    <row r="131" spans="1:7" s="1" customFormat="1" ht="15.75">
      <c r="A131" s="4"/>
      <c r="B131" s="57" t="s">
        <v>323</v>
      </c>
      <c r="C131" s="65"/>
      <c r="D131" s="65"/>
      <c r="E131" s="64"/>
      <c r="F131" s="68"/>
      <c r="G131" s="39"/>
    </row>
    <row r="132" spans="1:7" s="1" customFormat="1" ht="15.75">
      <c r="A132" s="4"/>
      <c r="B132" s="57" t="s">
        <v>322</v>
      </c>
      <c r="C132" s="65"/>
      <c r="D132" s="65"/>
      <c r="E132" s="64"/>
      <c r="F132" s="68"/>
      <c r="G132" s="39"/>
    </row>
    <row r="133" spans="1:7" s="1" customFormat="1" ht="16.5" thickBot="1">
      <c r="A133" s="4"/>
      <c r="B133" s="43" t="s">
        <v>321</v>
      </c>
      <c r="C133" s="6"/>
      <c r="D133" s="6"/>
      <c r="E133" s="102"/>
      <c r="F133" s="68"/>
      <c r="G133" s="39"/>
    </row>
    <row r="134" spans="1:7" s="1" customFormat="1">
      <c r="A134" s="4"/>
      <c r="B134" s="18"/>
      <c r="C134" s="18"/>
      <c r="D134" s="18"/>
      <c r="E134" s="42"/>
      <c r="F134" s="68"/>
      <c r="G134" s="39"/>
    </row>
    <row r="135" spans="1:7" s="1" customFormat="1">
      <c r="A135" s="4"/>
      <c r="B135" s="18"/>
      <c r="C135" s="18"/>
      <c r="D135" s="18"/>
      <c r="E135" s="42"/>
      <c r="F135" s="68"/>
      <c r="G135" s="39"/>
    </row>
    <row r="136" spans="1:7" s="1" customFormat="1" ht="21" thickBot="1">
      <c r="A136" s="4"/>
      <c r="B136" s="23" t="s">
        <v>320</v>
      </c>
      <c r="C136" s="18"/>
      <c r="D136" s="18"/>
      <c r="E136" s="4"/>
      <c r="F136" s="68"/>
      <c r="G136" s="39"/>
    </row>
    <row r="137" spans="1:7" s="1" customFormat="1" ht="18.75" thickBot="1">
      <c r="A137" s="4"/>
      <c r="B137" s="71" t="s">
        <v>319</v>
      </c>
      <c r="C137" s="21">
        <v>2022</v>
      </c>
      <c r="D137" s="20"/>
      <c r="E137" s="19">
        <v>2021</v>
      </c>
      <c r="F137" s="68"/>
      <c r="G137" s="39"/>
    </row>
    <row r="138" spans="1:7" s="1" customFormat="1" ht="75.75" thickBot="1">
      <c r="A138" s="4"/>
      <c r="B138" s="101" t="s">
        <v>318</v>
      </c>
      <c r="C138" s="6"/>
      <c r="D138" s="6"/>
      <c r="E138" s="5"/>
      <c r="F138" s="68"/>
      <c r="G138" s="39"/>
    </row>
    <row r="139" spans="1:7" s="1" customFormat="1">
      <c r="A139" s="4"/>
      <c r="B139" s="100"/>
      <c r="C139" s="59"/>
      <c r="D139" s="59"/>
      <c r="E139" s="58"/>
      <c r="F139" s="68"/>
      <c r="G139" s="39"/>
    </row>
    <row r="140" spans="1:7" s="1" customFormat="1" ht="15.75" thickBot="1">
      <c r="A140" s="4"/>
      <c r="B140" s="15" t="s">
        <v>317</v>
      </c>
      <c r="C140" s="99">
        <v>1033845.21</v>
      </c>
      <c r="D140" s="36"/>
      <c r="E140" s="98">
        <v>1033845.21</v>
      </c>
      <c r="F140" s="68"/>
      <c r="G140" s="39"/>
    </row>
    <row r="141" spans="1:7" s="1" customFormat="1" ht="16.5" thickBot="1">
      <c r="A141" s="4"/>
      <c r="B141" s="57" t="s">
        <v>316</v>
      </c>
      <c r="C141" s="97">
        <f>SUM(C140:C140)</f>
        <v>1033845.21</v>
      </c>
      <c r="D141" s="65"/>
      <c r="E141" s="76">
        <f>SUM(E140:E140)</f>
        <v>1033845.21</v>
      </c>
      <c r="F141" s="68"/>
      <c r="G141" s="39"/>
    </row>
    <row r="142" spans="1:7" s="1" customFormat="1" ht="16.5" thickTop="1" thickBot="1">
      <c r="A142" s="4"/>
      <c r="B142" s="7"/>
      <c r="C142" s="6"/>
      <c r="D142" s="6"/>
      <c r="E142" s="5"/>
      <c r="F142" s="68"/>
      <c r="G142" s="39"/>
    </row>
    <row r="143" spans="1:7" s="1" customFormat="1">
      <c r="A143" s="4"/>
      <c r="B143" s="18"/>
      <c r="C143" s="18"/>
      <c r="D143" s="18"/>
      <c r="E143" s="42"/>
      <c r="F143" s="68"/>
      <c r="G143" s="39"/>
    </row>
    <row r="144" spans="1:7" s="1" customFormat="1">
      <c r="A144" s="4"/>
      <c r="B144" s="18"/>
      <c r="C144" s="18"/>
      <c r="D144" s="18"/>
      <c r="E144" s="42"/>
      <c r="F144" s="68"/>
      <c r="G144" s="39"/>
    </row>
    <row r="145" spans="1:7" s="1" customFormat="1">
      <c r="A145" s="4"/>
      <c r="B145" s="18"/>
      <c r="C145" s="42"/>
      <c r="D145" s="18"/>
      <c r="E145" s="42"/>
      <c r="F145" s="68"/>
      <c r="G145" s="39"/>
    </row>
    <row r="146" spans="1:7" s="1" customFormat="1" ht="20.25">
      <c r="A146" s="4"/>
      <c r="B146" s="188" t="s">
        <v>315</v>
      </c>
      <c r="C146" s="188"/>
      <c r="D146" s="188"/>
      <c r="E146" s="188"/>
      <c r="F146" s="68"/>
      <c r="G146" s="39"/>
    </row>
    <row r="147" spans="1:7" s="1" customFormat="1" ht="21" thickBot="1">
      <c r="A147" s="4"/>
      <c r="B147" s="23" t="s">
        <v>314</v>
      </c>
      <c r="C147" s="18"/>
      <c r="D147" s="18"/>
      <c r="E147" s="4"/>
      <c r="F147" s="68"/>
      <c r="G147" s="39"/>
    </row>
    <row r="148" spans="1:7" s="1" customFormat="1" ht="18.75" thickBot="1">
      <c r="A148" s="4"/>
      <c r="B148" s="71" t="s">
        <v>313</v>
      </c>
      <c r="C148" s="21">
        <v>2022</v>
      </c>
      <c r="D148" s="20"/>
      <c r="E148" s="19">
        <v>2021</v>
      </c>
      <c r="F148" s="68"/>
      <c r="G148" s="39"/>
    </row>
    <row r="149" spans="1:7" s="1" customFormat="1">
      <c r="A149" s="4"/>
      <c r="B149" s="31"/>
      <c r="C149" s="18"/>
      <c r="D149" s="18"/>
      <c r="E149" s="17"/>
      <c r="F149" s="68"/>
      <c r="G149" s="39"/>
    </row>
    <row r="150" spans="1:7" s="1" customFormat="1" ht="15.75">
      <c r="A150" s="4"/>
      <c r="B150" s="57" t="s">
        <v>312</v>
      </c>
      <c r="C150" s="95">
        <v>80104785.280000001</v>
      </c>
      <c r="D150" s="96"/>
      <c r="E150" s="94">
        <f>25481444.1+54623341.18</f>
        <v>80104785.280000001</v>
      </c>
      <c r="F150" s="68"/>
      <c r="G150" s="39"/>
    </row>
    <row r="151" spans="1:7" s="1" customFormat="1">
      <c r="A151" s="4"/>
      <c r="B151" s="15"/>
      <c r="C151" s="90"/>
      <c r="D151" s="90"/>
      <c r="E151" s="89"/>
      <c r="F151" s="68"/>
      <c r="G151" s="39"/>
    </row>
    <row r="152" spans="1:7" s="1" customFormat="1" ht="15.75">
      <c r="A152" s="4"/>
      <c r="B152" s="57" t="s">
        <v>311</v>
      </c>
      <c r="C152" s="95">
        <v>0</v>
      </c>
      <c r="D152" s="42"/>
      <c r="E152" s="94">
        <v>0</v>
      </c>
      <c r="F152" s="68"/>
      <c r="G152" s="39"/>
    </row>
    <row r="153" spans="1:7" s="1" customFormat="1">
      <c r="A153" s="4"/>
      <c r="B153" s="15"/>
      <c r="C153" s="42"/>
      <c r="D153" s="42"/>
      <c r="E153" s="93"/>
      <c r="F153" s="68"/>
      <c r="G153" s="39"/>
    </row>
    <row r="154" spans="1:7" s="1" customFormat="1" ht="15.75">
      <c r="A154" s="4"/>
      <c r="B154" s="57" t="s">
        <v>310</v>
      </c>
      <c r="C154" s="92">
        <v>663642315.75999999</v>
      </c>
      <c r="D154" s="42"/>
      <c r="E154" s="91">
        <v>610238129.21000004</v>
      </c>
      <c r="F154" s="68"/>
      <c r="G154" s="39"/>
    </row>
    <row r="155" spans="1:7" s="1" customFormat="1">
      <c r="A155" s="4"/>
      <c r="B155" s="15"/>
      <c r="C155" s="90"/>
      <c r="D155" s="90"/>
      <c r="E155" s="89"/>
      <c r="F155" s="68"/>
      <c r="G155" s="39"/>
    </row>
    <row r="156" spans="1:7" s="1" customFormat="1" ht="16.5" thickBot="1">
      <c r="A156" s="4"/>
      <c r="B156" s="15" t="s">
        <v>309</v>
      </c>
      <c r="C156" s="88">
        <v>-203469137.58999991</v>
      </c>
      <c r="D156" s="56"/>
      <c r="E156" s="87">
        <v>53404186.549999997</v>
      </c>
      <c r="F156" s="68"/>
      <c r="G156" s="39"/>
    </row>
    <row r="157" spans="1:7" s="1" customFormat="1" ht="16.5" thickBot="1">
      <c r="A157" s="4"/>
      <c r="B157" s="57" t="s">
        <v>308</v>
      </c>
      <c r="C157" s="47">
        <f>+C150+C152+C154+C156</f>
        <v>540277963.45000005</v>
      </c>
      <c r="D157" s="9"/>
      <c r="E157" s="46">
        <f>SUM(E150:E156)</f>
        <v>743747101.03999996</v>
      </c>
      <c r="F157" s="68"/>
      <c r="G157" s="39"/>
    </row>
    <row r="158" spans="1:7" s="1" customFormat="1" ht="16.5" thickTop="1" thickBot="1">
      <c r="A158" s="4"/>
      <c r="B158" s="7"/>
      <c r="C158" s="6"/>
      <c r="D158" s="6"/>
      <c r="E158" s="5"/>
      <c r="F158" s="68"/>
      <c r="G158" s="39"/>
    </row>
    <row r="159" spans="1:7" s="1" customFormat="1">
      <c r="A159" s="4"/>
      <c r="B159" s="18"/>
      <c r="C159" s="42"/>
      <c r="D159" s="18"/>
      <c r="E159" s="42"/>
      <c r="F159" s="68"/>
      <c r="G159" s="39"/>
    </row>
    <row r="160" spans="1:7" s="1" customFormat="1">
      <c r="A160" s="4"/>
      <c r="B160" s="18"/>
      <c r="C160" s="18"/>
      <c r="D160" s="18"/>
      <c r="E160" s="42"/>
      <c r="F160" s="68"/>
      <c r="G160" s="39"/>
    </row>
    <row r="161" spans="1:8" s="1" customFormat="1">
      <c r="A161" s="4"/>
      <c r="B161" s="4"/>
      <c r="C161" s="73"/>
      <c r="D161" s="4"/>
      <c r="E161" s="4"/>
      <c r="F161" s="68"/>
      <c r="G161" s="39"/>
    </row>
    <row r="162" spans="1:8" s="1" customFormat="1" ht="21" thickBot="1">
      <c r="A162" s="4"/>
      <c r="B162" s="23" t="s">
        <v>307</v>
      </c>
      <c r="C162" s="18"/>
      <c r="D162" s="18"/>
      <c r="E162" s="18"/>
      <c r="F162" s="68"/>
      <c r="G162" s="39"/>
    </row>
    <row r="163" spans="1:8" s="1" customFormat="1" ht="18.75" thickBot="1">
      <c r="A163" s="4"/>
      <c r="B163" s="71" t="s">
        <v>306</v>
      </c>
      <c r="C163" s="21">
        <v>2022</v>
      </c>
      <c r="D163" s="20"/>
      <c r="E163" s="19">
        <v>2021</v>
      </c>
      <c r="F163" s="68"/>
      <c r="G163" s="39"/>
    </row>
    <row r="164" spans="1:8" s="1" customFormat="1" ht="75.75" thickBot="1">
      <c r="A164" s="4"/>
      <c r="B164" s="52" t="s">
        <v>305</v>
      </c>
      <c r="C164" s="6"/>
      <c r="D164" s="6"/>
      <c r="E164" s="5"/>
      <c r="F164" s="68"/>
      <c r="G164" s="39"/>
    </row>
    <row r="165" spans="1:8" s="1" customFormat="1">
      <c r="A165" s="4"/>
      <c r="B165" s="37"/>
      <c r="C165" s="18"/>
      <c r="D165" s="18"/>
      <c r="E165" s="17"/>
      <c r="F165" s="68"/>
      <c r="G165" s="39"/>
    </row>
    <row r="166" spans="1:8" s="1" customFormat="1" ht="16.5" thickBot="1">
      <c r="A166" s="4"/>
      <c r="B166" s="69" t="s">
        <v>304</v>
      </c>
      <c r="C166" s="10">
        <v>4099426.5</v>
      </c>
      <c r="D166" s="42"/>
      <c r="E166" s="8">
        <v>3502075</v>
      </c>
      <c r="F166" s="68"/>
      <c r="G166" s="39"/>
    </row>
    <row r="167" spans="1:8" s="1" customFormat="1" ht="16.5" thickTop="1" thickBot="1">
      <c r="A167" s="4"/>
      <c r="B167" s="7"/>
      <c r="C167" s="6"/>
      <c r="D167" s="6"/>
      <c r="E167" s="5"/>
      <c r="F167" s="68"/>
      <c r="G167" s="39"/>
    </row>
    <row r="168" spans="1:8" s="1" customFormat="1">
      <c r="A168" s="4"/>
      <c r="B168" s="4"/>
      <c r="C168" s="73"/>
      <c r="D168" s="4"/>
      <c r="E168" s="4"/>
      <c r="F168" s="68"/>
      <c r="G168" s="39"/>
    </row>
    <row r="169" spans="1:8" s="1" customFormat="1">
      <c r="A169" s="4"/>
      <c r="B169" s="4"/>
      <c r="C169" s="73"/>
      <c r="D169" s="4"/>
      <c r="E169" s="4"/>
      <c r="F169" s="68"/>
      <c r="G169" s="39"/>
    </row>
    <row r="170" spans="1:8" s="1" customFormat="1" ht="21" thickBot="1">
      <c r="A170" s="4"/>
      <c r="B170" s="23" t="s">
        <v>303</v>
      </c>
      <c r="C170" s="4"/>
      <c r="D170" s="4"/>
      <c r="E170" s="4"/>
      <c r="F170" s="68"/>
      <c r="G170" s="39"/>
    </row>
    <row r="171" spans="1:8" s="1" customFormat="1" ht="18.75" thickBot="1">
      <c r="A171" s="4"/>
      <c r="B171" s="71" t="s">
        <v>302</v>
      </c>
      <c r="C171" s="21">
        <v>2022</v>
      </c>
      <c r="D171" s="20"/>
      <c r="E171" s="19">
        <v>2021</v>
      </c>
      <c r="F171" s="68"/>
      <c r="G171" s="39"/>
    </row>
    <row r="172" spans="1:8" s="1" customFormat="1" ht="45.75" thickBot="1">
      <c r="A172" s="4"/>
      <c r="B172" s="86" t="s">
        <v>301</v>
      </c>
      <c r="C172" s="6"/>
      <c r="D172" s="6"/>
      <c r="E172" s="5"/>
      <c r="F172" s="68"/>
      <c r="G172" s="39"/>
    </row>
    <row r="173" spans="1:8" s="1" customFormat="1">
      <c r="A173" s="4"/>
      <c r="B173" s="31"/>
      <c r="C173" s="18"/>
      <c r="D173" s="18"/>
      <c r="E173" s="17"/>
      <c r="F173" s="68"/>
      <c r="G173" s="39"/>
    </row>
    <row r="174" spans="1:8" s="1" customFormat="1">
      <c r="A174" s="4"/>
      <c r="B174" s="31" t="s">
        <v>300</v>
      </c>
      <c r="C174" s="85">
        <v>1237047092.6400001</v>
      </c>
      <c r="D174" s="18"/>
      <c r="E174" s="84">
        <v>1153752953.01</v>
      </c>
      <c r="F174" s="68"/>
      <c r="G174" s="39"/>
    </row>
    <row r="175" spans="1:8" s="1" customFormat="1">
      <c r="A175" s="4"/>
      <c r="B175" s="31" t="s">
        <v>299</v>
      </c>
      <c r="C175" s="68">
        <v>29943571.789999999</v>
      </c>
      <c r="D175" s="18"/>
      <c r="E175" s="83">
        <v>0</v>
      </c>
      <c r="F175" s="68"/>
      <c r="G175" s="39"/>
      <c r="H175" s="2"/>
    </row>
    <row r="176" spans="1:8" s="1" customFormat="1">
      <c r="A176" s="4"/>
      <c r="B176" s="31" t="s">
        <v>298</v>
      </c>
      <c r="C176" s="85">
        <v>425837108.73000002</v>
      </c>
      <c r="D176" s="18"/>
      <c r="E176" s="84">
        <v>521573133.26999998</v>
      </c>
      <c r="F176" s="68"/>
      <c r="G176" s="39"/>
    </row>
    <row r="177" spans="1:8" s="1" customFormat="1" ht="15.75" thickBot="1">
      <c r="A177" s="4"/>
      <c r="B177" s="31" t="s">
        <v>297</v>
      </c>
      <c r="C177" s="68">
        <v>100141716.33</v>
      </c>
      <c r="D177" s="18"/>
      <c r="E177" s="83">
        <v>92241218</v>
      </c>
      <c r="F177" s="68"/>
      <c r="G177" s="39"/>
      <c r="H177" s="2"/>
    </row>
    <row r="178" spans="1:8" s="1" customFormat="1" ht="15.75">
      <c r="A178" s="4"/>
      <c r="B178" s="57" t="s">
        <v>296</v>
      </c>
      <c r="C178" s="82">
        <f>SUM(C174:C177)</f>
        <v>1792969489.49</v>
      </c>
      <c r="D178" s="9"/>
      <c r="E178" s="81">
        <f>SUM(E174:E177)</f>
        <v>1767567304.28</v>
      </c>
      <c r="F178" s="68"/>
      <c r="G178" s="80"/>
      <c r="H178" s="2"/>
    </row>
    <row r="179" spans="1:8" s="1" customFormat="1" ht="15.75">
      <c r="A179" s="4"/>
      <c r="B179" s="57"/>
      <c r="C179" s="9"/>
      <c r="D179" s="9"/>
      <c r="E179" s="64"/>
      <c r="F179" s="68"/>
      <c r="G179" s="39"/>
      <c r="H179" s="2"/>
    </row>
    <row r="180" spans="1:8" s="1" customFormat="1" ht="16.5" thickBot="1">
      <c r="A180" s="4"/>
      <c r="B180" s="69" t="s">
        <v>295</v>
      </c>
      <c r="C180" s="79">
        <v>0</v>
      </c>
      <c r="D180" s="77"/>
      <c r="E180" s="78">
        <v>0</v>
      </c>
      <c r="F180" s="68"/>
      <c r="G180" s="39"/>
      <c r="H180" s="2"/>
    </row>
    <row r="181" spans="1:8" s="1" customFormat="1" ht="16.5" thickBot="1">
      <c r="A181" s="4"/>
      <c r="B181" s="69" t="s">
        <v>294</v>
      </c>
      <c r="C181" s="47">
        <f>+C178+C180</f>
        <v>1792969489.49</v>
      </c>
      <c r="D181" s="77"/>
      <c r="E181" s="76">
        <f>+E178+E180</f>
        <v>1767567304.28</v>
      </c>
      <c r="F181" s="68"/>
      <c r="G181" s="39"/>
      <c r="H181" s="2"/>
    </row>
    <row r="182" spans="1:8" s="1" customFormat="1" ht="17.25" thickTop="1" thickBot="1">
      <c r="A182" s="4"/>
      <c r="B182" s="43"/>
      <c r="C182" s="75"/>
      <c r="D182" s="6"/>
      <c r="E182" s="74"/>
      <c r="F182" s="68"/>
      <c r="G182" s="39"/>
    </row>
    <row r="183" spans="1:8" s="1" customFormat="1">
      <c r="A183" s="4"/>
      <c r="B183" s="4"/>
      <c r="C183" s="73"/>
      <c r="D183" s="4"/>
      <c r="E183" s="4"/>
      <c r="F183" s="68"/>
      <c r="G183" s="39"/>
    </row>
    <row r="184" spans="1:8" s="1" customFormat="1" ht="21" thickBot="1">
      <c r="A184" s="4"/>
      <c r="B184" s="72" t="s">
        <v>293</v>
      </c>
      <c r="C184" s="18"/>
      <c r="D184" s="18"/>
      <c r="E184" s="18"/>
      <c r="F184" s="68"/>
      <c r="G184" s="39"/>
    </row>
    <row r="185" spans="1:8" s="1" customFormat="1" ht="18">
      <c r="A185" s="4"/>
      <c r="B185" s="71" t="s">
        <v>292</v>
      </c>
      <c r="C185" s="20">
        <v>2022</v>
      </c>
      <c r="D185" s="20"/>
      <c r="E185" s="70">
        <v>2021</v>
      </c>
      <c r="F185" s="68"/>
      <c r="G185" s="39"/>
    </row>
    <row r="186" spans="1:8" s="1" customFormat="1" ht="15.75">
      <c r="A186" s="4"/>
      <c r="B186" s="69"/>
      <c r="C186" s="65"/>
      <c r="D186" s="42"/>
      <c r="E186" s="44"/>
      <c r="F186" s="68"/>
      <c r="G186" s="39"/>
    </row>
    <row r="187" spans="1:8" s="1" customFormat="1" ht="15.75">
      <c r="A187" s="4"/>
      <c r="B187" s="69" t="s">
        <v>291</v>
      </c>
      <c r="C187" s="65"/>
      <c r="D187" s="42"/>
      <c r="E187" s="44"/>
      <c r="F187" s="68"/>
      <c r="G187" s="39"/>
    </row>
    <row r="188" spans="1:8" s="1" customFormat="1">
      <c r="A188" s="4"/>
      <c r="B188" s="15" t="s">
        <v>290</v>
      </c>
      <c r="C188" s="67">
        <v>1668627.49</v>
      </c>
      <c r="D188" s="42"/>
      <c r="E188" s="66">
        <v>332634.23</v>
      </c>
      <c r="F188" s="68"/>
      <c r="G188" s="39"/>
    </row>
    <row r="189" spans="1:8" s="1" customFormat="1">
      <c r="A189" s="4"/>
      <c r="B189" s="15" t="s">
        <v>289</v>
      </c>
      <c r="C189" s="67">
        <v>497660.09</v>
      </c>
      <c r="D189" s="42"/>
      <c r="E189" s="66">
        <v>697145.86</v>
      </c>
      <c r="F189" s="68"/>
      <c r="G189" s="39"/>
    </row>
    <row r="190" spans="1:8" s="1" customFormat="1">
      <c r="A190" s="4"/>
      <c r="B190" s="15" t="s">
        <v>288</v>
      </c>
      <c r="C190" s="67">
        <v>1858600</v>
      </c>
      <c r="D190" s="42"/>
      <c r="E190" s="66">
        <v>1895140</v>
      </c>
      <c r="F190" s="68"/>
      <c r="G190" s="39"/>
    </row>
    <row r="191" spans="1:8" s="1" customFormat="1">
      <c r="A191" s="4"/>
      <c r="B191" s="15" t="s">
        <v>287</v>
      </c>
      <c r="C191" s="67">
        <v>419105.86</v>
      </c>
      <c r="D191" s="42"/>
      <c r="E191" s="66">
        <v>329418.71999999997</v>
      </c>
      <c r="F191" s="68"/>
      <c r="G191" s="39"/>
    </row>
    <row r="192" spans="1:8" s="1" customFormat="1">
      <c r="A192" s="4"/>
      <c r="B192" s="15" t="s">
        <v>286</v>
      </c>
      <c r="C192" s="67">
        <v>11722863.470000001</v>
      </c>
      <c r="D192" s="42"/>
      <c r="E192" s="66">
        <v>14102208.289999999</v>
      </c>
      <c r="F192" s="68"/>
      <c r="G192" s="39"/>
    </row>
    <row r="193" spans="1:8" s="1" customFormat="1" ht="30">
      <c r="A193" s="4"/>
      <c r="B193" s="37" t="s">
        <v>285</v>
      </c>
      <c r="C193" s="67">
        <v>35287911.939999998</v>
      </c>
      <c r="D193" s="42"/>
      <c r="E193" s="66">
        <v>8362630.7599999998</v>
      </c>
      <c r="F193" s="68"/>
      <c r="G193" s="39"/>
    </row>
    <row r="194" spans="1:8" s="1" customFormat="1">
      <c r="A194" s="4"/>
      <c r="B194" s="15" t="s">
        <v>284</v>
      </c>
      <c r="C194" s="67">
        <v>941469.38</v>
      </c>
      <c r="D194" s="42"/>
      <c r="E194" s="66">
        <v>1018812.36</v>
      </c>
      <c r="F194" s="3"/>
      <c r="G194" s="2"/>
    </row>
    <row r="195" spans="1:8" s="1" customFormat="1" ht="15.75">
      <c r="A195" s="4"/>
      <c r="B195" s="11" t="s">
        <v>283</v>
      </c>
      <c r="C195" s="65">
        <f>+C188+C189+C190+C191+C192+C193+C194</f>
        <v>52396238.229999997</v>
      </c>
      <c r="D195" s="9"/>
      <c r="E195" s="64">
        <f>SUM(E187:E194)</f>
        <v>26737990.219999999</v>
      </c>
      <c r="F195" s="3"/>
      <c r="G195" s="2"/>
      <c r="H195" s="63"/>
    </row>
    <row r="196" spans="1:8" s="1" customFormat="1" ht="15.75">
      <c r="A196" s="4"/>
      <c r="B196" s="11"/>
      <c r="C196" s="9"/>
      <c r="D196" s="9"/>
      <c r="E196" s="44"/>
      <c r="F196" s="3"/>
      <c r="G196" s="2"/>
    </row>
    <row r="197" spans="1:8" s="1" customFormat="1" ht="15.75">
      <c r="A197" s="4"/>
      <c r="B197" s="11" t="s">
        <v>282</v>
      </c>
      <c r="C197" s="9"/>
      <c r="D197" s="9"/>
      <c r="E197" s="44"/>
      <c r="F197" s="3"/>
      <c r="G197" s="2"/>
    </row>
    <row r="198" spans="1:8" s="1" customFormat="1" ht="15.75">
      <c r="A198" s="4"/>
      <c r="B198" s="11" t="s">
        <v>281</v>
      </c>
      <c r="C198" s="9"/>
      <c r="D198" s="9"/>
      <c r="E198" s="44"/>
      <c r="F198" s="3"/>
      <c r="G198" s="2"/>
    </row>
    <row r="199" spans="1:8" s="1" customFormat="1" ht="15.75">
      <c r="A199" s="4"/>
      <c r="B199" s="57" t="s">
        <v>280</v>
      </c>
      <c r="C199" s="9"/>
      <c r="D199" s="9"/>
      <c r="E199" s="44"/>
      <c r="F199" s="3"/>
      <c r="G199" s="2"/>
    </row>
    <row r="200" spans="1:8" s="1" customFormat="1" ht="16.5" customHeight="1" thickBot="1">
      <c r="A200" s="4"/>
      <c r="B200" s="43" t="s">
        <v>279</v>
      </c>
      <c r="C200" s="34"/>
      <c r="D200" s="6"/>
      <c r="E200" s="5"/>
      <c r="F200" s="3"/>
      <c r="G200" s="2"/>
    </row>
    <row r="201" spans="1:8" s="1" customFormat="1" ht="16.5" customHeight="1">
      <c r="A201" s="4"/>
      <c r="B201" s="18"/>
      <c r="C201" s="42"/>
      <c r="D201" s="18"/>
      <c r="E201" s="18"/>
      <c r="F201" s="3"/>
      <c r="G201" s="2"/>
    </row>
    <row r="202" spans="1:8" s="1" customFormat="1" ht="20.25">
      <c r="A202" s="4"/>
      <c r="B202" s="188" t="s">
        <v>278</v>
      </c>
      <c r="C202" s="188"/>
      <c r="D202" s="188"/>
      <c r="E202" s="188"/>
      <c r="F202" s="3"/>
      <c r="G202" s="2"/>
    </row>
    <row r="203" spans="1:8" s="1" customFormat="1" ht="20.25">
      <c r="A203" s="4"/>
      <c r="B203" s="62"/>
      <c r="C203" s="62"/>
      <c r="D203" s="62"/>
      <c r="E203" s="62"/>
      <c r="F203" s="3"/>
      <c r="G203" s="2"/>
    </row>
    <row r="204" spans="1:8" s="1" customFormat="1" ht="21" thickBot="1">
      <c r="A204" s="4"/>
      <c r="B204" s="23" t="s">
        <v>277</v>
      </c>
      <c r="C204" s="18"/>
      <c r="D204" s="18"/>
      <c r="E204" s="18"/>
      <c r="F204" s="3"/>
      <c r="G204" s="2"/>
    </row>
    <row r="205" spans="1:8" s="1" customFormat="1" ht="36.75" thickBot="1">
      <c r="A205" s="4"/>
      <c r="B205" s="61" t="s">
        <v>276</v>
      </c>
      <c r="C205" s="21">
        <v>2022</v>
      </c>
      <c r="D205" s="20"/>
      <c r="E205" s="19">
        <v>2021</v>
      </c>
      <c r="F205" s="3"/>
      <c r="G205" s="2"/>
    </row>
    <row r="206" spans="1:8" s="1" customFormat="1" ht="45.75" thickBot="1">
      <c r="A206" s="4"/>
      <c r="B206" s="52" t="s">
        <v>275</v>
      </c>
      <c r="C206" s="6"/>
      <c r="D206" s="6"/>
      <c r="E206" s="5"/>
      <c r="F206" s="3"/>
      <c r="G206" s="2"/>
    </row>
    <row r="207" spans="1:8" s="1" customFormat="1">
      <c r="A207" s="4"/>
      <c r="B207" s="60"/>
      <c r="C207" s="59"/>
      <c r="D207" s="59"/>
      <c r="E207" s="58"/>
      <c r="F207" s="3"/>
      <c r="G207" s="2"/>
    </row>
    <row r="208" spans="1:8" s="1" customFormat="1">
      <c r="A208" s="4" t="s">
        <v>274</v>
      </c>
      <c r="B208" s="15" t="s">
        <v>273</v>
      </c>
      <c r="C208" s="13">
        <v>926935938.47000003</v>
      </c>
      <c r="D208" s="13"/>
      <c r="E208" s="16">
        <v>830954589.25</v>
      </c>
      <c r="F208" s="3"/>
      <c r="G208" s="54"/>
    </row>
    <row r="209" spans="1:7" s="1" customFormat="1">
      <c r="A209" s="4" t="s">
        <v>272</v>
      </c>
      <c r="B209" s="15" t="s">
        <v>271</v>
      </c>
      <c r="C209" s="13">
        <v>0</v>
      </c>
      <c r="D209" s="13"/>
      <c r="E209" s="16">
        <v>1910876.06</v>
      </c>
      <c r="F209" s="3"/>
      <c r="G209" s="54"/>
    </row>
    <row r="210" spans="1:7" s="1" customFormat="1">
      <c r="A210" s="4" t="s">
        <v>270</v>
      </c>
      <c r="B210" s="15" t="s">
        <v>269</v>
      </c>
      <c r="C210" s="13">
        <v>8055.3</v>
      </c>
      <c r="D210" s="13"/>
      <c r="E210" s="16">
        <v>0</v>
      </c>
      <c r="F210" s="3"/>
      <c r="G210" s="54"/>
    </row>
    <row r="211" spans="1:7" s="1" customFormat="1">
      <c r="A211" s="4" t="s">
        <v>268</v>
      </c>
      <c r="B211" s="15" t="s">
        <v>267</v>
      </c>
      <c r="C211" s="13">
        <v>192451298</v>
      </c>
      <c r="D211" s="13"/>
      <c r="E211" s="16">
        <v>206866000</v>
      </c>
      <c r="F211" s="3"/>
      <c r="G211" s="54"/>
    </row>
    <row r="212" spans="1:7" s="1" customFormat="1">
      <c r="A212" s="4" t="s">
        <v>266</v>
      </c>
      <c r="B212" s="15" t="s">
        <v>265</v>
      </c>
      <c r="C212" s="13">
        <v>82816.09</v>
      </c>
      <c r="D212" s="13"/>
      <c r="E212" s="16">
        <v>0</v>
      </c>
      <c r="F212" s="3"/>
      <c r="G212" s="54"/>
    </row>
    <row r="213" spans="1:7" s="1" customFormat="1">
      <c r="A213" s="4" t="s">
        <v>264</v>
      </c>
      <c r="B213" s="15" t="s">
        <v>263</v>
      </c>
      <c r="C213" s="13">
        <v>86997.17</v>
      </c>
      <c r="D213" s="13"/>
      <c r="E213" s="16">
        <v>0</v>
      </c>
      <c r="F213" s="3"/>
      <c r="G213" s="54"/>
    </row>
    <row r="214" spans="1:7" s="1" customFormat="1">
      <c r="A214" s="4" t="s">
        <v>262</v>
      </c>
      <c r="B214" s="15" t="s">
        <v>261</v>
      </c>
      <c r="C214" s="13">
        <v>100314858.55</v>
      </c>
      <c r="D214" s="13"/>
      <c r="E214" s="16">
        <v>80086421.390000001</v>
      </c>
      <c r="F214" s="3"/>
      <c r="G214" s="54"/>
    </row>
    <row r="215" spans="1:7" s="1" customFormat="1">
      <c r="A215" s="4" t="s">
        <v>260</v>
      </c>
      <c r="B215" s="15" t="s">
        <v>259</v>
      </c>
      <c r="C215" s="13">
        <v>34127162</v>
      </c>
      <c r="D215" s="13"/>
      <c r="E215" s="16">
        <v>29846184.800000001</v>
      </c>
      <c r="F215" s="3"/>
      <c r="G215" s="54"/>
    </row>
    <row r="216" spans="1:7" s="1" customFormat="1">
      <c r="A216" s="4" t="s">
        <v>258</v>
      </c>
      <c r="B216" s="15" t="s">
        <v>257</v>
      </c>
      <c r="C216" s="13">
        <v>4200000</v>
      </c>
      <c r="D216" s="13"/>
      <c r="E216" s="16">
        <v>2450000</v>
      </c>
      <c r="F216" s="3"/>
      <c r="G216" s="54"/>
    </row>
    <row r="217" spans="1:7" s="1" customFormat="1">
      <c r="A217" s="4" t="s">
        <v>256</v>
      </c>
      <c r="B217" s="15" t="s">
        <v>255</v>
      </c>
      <c r="C217" s="13">
        <v>1453000</v>
      </c>
      <c r="D217" s="13"/>
      <c r="E217" s="16">
        <v>798000</v>
      </c>
      <c r="F217" s="3"/>
      <c r="G217" s="54"/>
    </row>
    <row r="218" spans="1:7" s="1" customFormat="1">
      <c r="A218" s="4" t="s">
        <v>254</v>
      </c>
      <c r="B218" s="15" t="s">
        <v>253</v>
      </c>
      <c r="C218" s="13">
        <v>92872147</v>
      </c>
      <c r="D218" s="13"/>
      <c r="E218" s="16">
        <v>84933560.579999998</v>
      </c>
      <c r="F218" s="51"/>
      <c r="G218" s="54"/>
    </row>
    <row r="219" spans="1:7" s="1" customFormat="1">
      <c r="A219" s="4" t="s">
        <v>252</v>
      </c>
      <c r="B219" s="15" t="s">
        <v>251</v>
      </c>
      <c r="C219" s="13">
        <v>1440000</v>
      </c>
      <c r="D219" s="13"/>
      <c r="E219" s="16">
        <v>0</v>
      </c>
      <c r="F219" s="51"/>
      <c r="G219" s="54"/>
    </row>
    <row r="220" spans="1:7" s="1" customFormat="1">
      <c r="A220" s="4" t="s">
        <v>250</v>
      </c>
      <c r="B220" s="15" t="s">
        <v>249</v>
      </c>
      <c r="C220" s="13">
        <v>0</v>
      </c>
      <c r="D220" s="13"/>
      <c r="E220" s="16">
        <v>206000</v>
      </c>
      <c r="F220" s="51"/>
      <c r="G220" s="54"/>
    </row>
    <row r="221" spans="1:7" s="1" customFormat="1">
      <c r="A221" s="4" t="s">
        <v>248</v>
      </c>
      <c r="B221" s="15" t="s">
        <v>247</v>
      </c>
      <c r="C221" s="13">
        <v>1518537.87</v>
      </c>
      <c r="D221" s="13"/>
      <c r="E221" s="16">
        <v>646506.52</v>
      </c>
      <c r="F221" s="51"/>
      <c r="G221" s="54"/>
    </row>
    <row r="222" spans="1:7" s="1" customFormat="1">
      <c r="A222" s="4" t="s">
        <v>246</v>
      </c>
      <c r="B222" s="15" t="s">
        <v>245</v>
      </c>
      <c r="C222" s="14">
        <v>82384.2</v>
      </c>
      <c r="D222" s="13"/>
      <c r="E222" s="12">
        <v>259942.99</v>
      </c>
      <c r="F222" s="51"/>
      <c r="G222" s="54"/>
    </row>
    <row r="223" spans="1:7" s="1" customFormat="1" ht="15.75">
      <c r="A223" s="4"/>
      <c r="B223" s="57" t="s">
        <v>240</v>
      </c>
      <c r="C223" s="56">
        <f>SUM(C208:C222)</f>
        <v>1355573194.6499999</v>
      </c>
      <c r="D223" s="13"/>
      <c r="E223" s="55">
        <f>SUM(E208:E222)</f>
        <v>1238958081.5899999</v>
      </c>
      <c r="F223" s="51"/>
      <c r="G223" s="54"/>
    </row>
    <row r="224" spans="1:7" s="1" customFormat="1">
      <c r="A224" s="4"/>
      <c r="B224" s="15"/>
      <c r="C224" s="13"/>
      <c r="D224" s="13"/>
      <c r="E224" s="16"/>
      <c r="F224" s="51"/>
      <c r="G224" s="54"/>
    </row>
    <row r="225" spans="1:7" s="1" customFormat="1">
      <c r="A225" s="4" t="s">
        <v>244</v>
      </c>
      <c r="B225" s="15" t="s">
        <v>243</v>
      </c>
      <c r="C225" s="13">
        <v>20660176.359999999</v>
      </c>
      <c r="D225" s="13"/>
      <c r="E225" s="16">
        <v>17555027.57</v>
      </c>
      <c r="F225" s="51"/>
      <c r="G225" s="54"/>
    </row>
    <row r="226" spans="1:7" s="1" customFormat="1">
      <c r="A226" s="4" t="s">
        <v>242</v>
      </c>
      <c r="B226" s="15" t="s">
        <v>241</v>
      </c>
      <c r="C226" s="14">
        <v>3205450.72</v>
      </c>
      <c r="D226" s="13"/>
      <c r="E226" s="12">
        <v>2720602.1</v>
      </c>
      <c r="F226" s="51"/>
      <c r="G226" s="54"/>
    </row>
    <row r="227" spans="1:7" s="1" customFormat="1" ht="15.75">
      <c r="A227" s="4"/>
      <c r="B227" s="57" t="s">
        <v>240</v>
      </c>
      <c r="C227" s="56">
        <f>SUM(C225:C226)</f>
        <v>23865627.079999998</v>
      </c>
      <c r="D227" s="56"/>
      <c r="E227" s="55">
        <f>SUM(E225:E226)</f>
        <v>20275629.670000002</v>
      </c>
      <c r="F227" s="51"/>
      <c r="G227" s="54"/>
    </row>
    <row r="228" spans="1:7" s="1" customFormat="1" ht="15.75">
      <c r="A228" s="4"/>
      <c r="B228" s="57"/>
      <c r="C228" s="56"/>
      <c r="D228" s="56"/>
      <c r="E228" s="55"/>
      <c r="F228" s="51"/>
      <c r="G228" s="54"/>
    </row>
    <row r="229" spans="1:7" s="1" customFormat="1" ht="16.5" thickBot="1">
      <c r="A229" s="4"/>
      <c r="B229" s="11" t="s">
        <v>239</v>
      </c>
      <c r="C229" s="10">
        <f>+C227+C223</f>
        <v>1379438821.7299998</v>
      </c>
      <c r="D229" s="9"/>
      <c r="E229" s="8">
        <f>+E227+E223</f>
        <v>1259233711.26</v>
      </c>
      <c r="F229" s="3"/>
      <c r="G229" s="2"/>
    </row>
    <row r="230" spans="1:7" s="1" customFormat="1" ht="16.5" thickTop="1" thickBot="1">
      <c r="A230" s="4"/>
      <c r="B230" s="7"/>
      <c r="C230" s="6"/>
      <c r="D230" s="6"/>
      <c r="E230" s="5"/>
      <c r="F230" s="3"/>
      <c r="G230" s="2"/>
    </row>
    <row r="231" spans="1:7" s="1" customFormat="1">
      <c r="A231" s="4"/>
      <c r="B231" s="4"/>
      <c r="C231" s="4"/>
      <c r="D231" s="4"/>
      <c r="E231" s="4"/>
      <c r="F231" s="3"/>
      <c r="G231" s="2"/>
    </row>
    <row r="232" spans="1:7" s="1" customFormat="1">
      <c r="A232" s="4"/>
      <c r="B232" s="4"/>
      <c r="C232" s="4"/>
      <c r="D232" s="4"/>
      <c r="E232" s="4"/>
      <c r="F232" s="3"/>
      <c r="G232" s="2"/>
    </row>
    <row r="233" spans="1:7" s="1" customFormat="1" ht="21" thickBot="1">
      <c r="A233" s="4"/>
      <c r="B233" s="23" t="s">
        <v>238</v>
      </c>
      <c r="C233" s="18"/>
      <c r="D233" s="18"/>
      <c r="E233" s="18"/>
      <c r="F233" s="3"/>
      <c r="G233" s="2"/>
    </row>
    <row r="234" spans="1:7" s="1" customFormat="1" ht="36.75" thickBot="1">
      <c r="A234" s="4"/>
      <c r="B234" s="53" t="s">
        <v>237</v>
      </c>
      <c r="C234" s="21">
        <v>2022</v>
      </c>
      <c r="D234" s="20"/>
      <c r="E234" s="19">
        <v>2021</v>
      </c>
      <c r="F234" s="3"/>
      <c r="G234" s="2"/>
    </row>
    <row r="235" spans="1:7" s="1" customFormat="1" ht="12.75" customHeight="1">
      <c r="A235" s="4"/>
      <c r="B235" s="15"/>
      <c r="C235" s="18"/>
      <c r="D235" s="18"/>
      <c r="E235" s="17"/>
      <c r="F235" s="3"/>
      <c r="G235" s="2"/>
    </row>
    <row r="236" spans="1:7" s="1" customFormat="1" ht="45.75" thickBot="1">
      <c r="A236" s="4"/>
      <c r="B236" s="52" t="s">
        <v>236</v>
      </c>
      <c r="C236" s="6"/>
      <c r="D236" s="6"/>
      <c r="E236" s="5"/>
      <c r="F236" s="3"/>
      <c r="G236" s="2"/>
    </row>
    <row r="237" spans="1:7" s="1" customFormat="1">
      <c r="A237" s="4"/>
      <c r="B237" s="15"/>
      <c r="C237" s="18"/>
      <c r="D237" s="18"/>
      <c r="E237" s="17"/>
      <c r="F237" s="3"/>
      <c r="G237" s="2"/>
    </row>
    <row r="238" spans="1:7" s="1" customFormat="1">
      <c r="A238" s="4"/>
      <c r="B238" s="15"/>
      <c r="C238" s="18"/>
      <c r="D238" s="18"/>
      <c r="E238" s="17"/>
      <c r="F238" s="3"/>
      <c r="G238" s="2"/>
    </row>
    <row r="239" spans="1:7" s="1" customFormat="1">
      <c r="A239" s="4" t="s">
        <v>235</v>
      </c>
      <c r="B239" s="15" t="s">
        <v>234</v>
      </c>
      <c r="C239" s="13">
        <v>19179346.969999999</v>
      </c>
      <c r="D239" s="13"/>
      <c r="E239" s="16">
        <v>16947348.420000002</v>
      </c>
      <c r="F239" s="3"/>
      <c r="G239" s="2"/>
    </row>
    <row r="240" spans="1:7" s="1" customFormat="1">
      <c r="A240" s="4" t="s">
        <v>233</v>
      </c>
      <c r="B240" s="15" t="s">
        <v>232</v>
      </c>
      <c r="C240" s="13">
        <v>7376898.4500000002</v>
      </c>
      <c r="D240" s="13"/>
      <c r="E240" s="16">
        <v>6708890.0999999996</v>
      </c>
      <c r="F240" s="3"/>
      <c r="G240" s="2"/>
    </row>
    <row r="241" spans="1:7" s="1" customFormat="1">
      <c r="A241" s="4" t="s">
        <v>231</v>
      </c>
      <c r="B241" s="15" t="s">
        <v>230</v>
      </c>
      <c r="C241" s="13">
        <f>2078768.61+27832568.58</f>
        <v>29911337.189999998</v>
      </c>
      <c r="D241" s="13"/>
      <c r="E241" s="16">
        <v>18739915.719999999</v>
      </c>
      <c r="F241" s="3"/>
      <c r="G241" s="2"/>
    </row>
    <row r="242" spans="1:7" s="1" customFormat="1">
      <c r="A242" s="4" t="s">
        <v>229</v>
      </c>
      <c r="B242" s="15" t="s">
        <v>228</v>
      </c>
      <c r="C242" s="13">
        <v>0</v>
      </c>
      <c r="D242" s="13"/>
      <c r="E242" s="16">
        <v>10467.98</v>
      </c>
      <c r="F242" s="3"/>
      <c r="G242" s="2"/>
    </row>
    <row r="243" spans="1:7" s="1" customFormat="1">
      <c r="A243" s="4" t="s">
        <v>227</v>
      </c>
      <c r="B243" s="15" t="s">
        <v>226</v>
      </c>
      <c r="C243" s="13">
        <v>299741</v>
      </c>
      <c r="D243" s="13"/>
      <c r="E243" s="16">
        <v>263481.40999999997</v>
      </c>
      <c r="F243" s="3"/>
      <c r="G243" s="2"/>
    </row>
    <row r="244" spans="1:7" s="1" customFormat="1">
      <c r="A244" s="4" t="s">
        <v>225</v>
      </c>
      <c r="B244" s="15" t="s">
        <v>224</v>
      </c>
      <c r="C244" s="13">
        <v>94262</v>
      </c>
      <c r="D244" s="13"/>
      <c r="E244" s="16">
        <v>17106</v>
      </c>
      <c r="F244" s="3"/>
      <c r="G244" s="2"/>
    </row>
    <row r="245" spans="1:7" s="1" customFormat="1">
      <c r="A245" s="4" t="s">
        <v>223</v>
      </c>
      <c r="B245" s="15" t="s">
        <v>222</v>
      </c>
      <c r="C245" s="13">
        <v>255535</v>
      </c>
      <c r="D245" s="13"/>
      <c r="E245" s="16">
        <v>581274.99</v>
      </c>
      <c r="F245" s="3"/>
      <c r="G245" s="2"/>
    </row>
    <row r="246" spans="1:7" s="1" customFormat="1">
      <c r="A246" s="4" t="s">
        <v>221</v>
      </c>
      <c r="B246" s="15" t="s">
        <v>220</v>
      </c>
      <c r="C246" s="13">
        <v>251417.84</v>
      </c>
      <c r="D246" s="13"/>
      <c r="E246" s="16">
        <v>0</v>
      </c>
      <c r="F246" s="3"/>
      <c r="G246" s="2"/>
    </row>
    <row r="247" spans="1:7" s="1" customFormat="1">
      <c r="A247" s="4" t="s">
        <v>219</v>
      </c>
      <c r="B247" s="15" t="s">
        <v>218</v>
      </c>
      <c r="C247" s="13">
        <v>6604080.0700000003</v>
      </c>
      <c r="D247" s="13"/>
      <c r="E247" s="16">
        <v>4779352</v>
      </c>
      <c r="F247" s="3"/>
      <c r="G247" s="2"/>
    </row>
    <row r="248" spans="1:7" s="1" customFormat="1">
      <c r="A248" s="4" t="s">
        <v>217</v>
      </c>
      <c r="B248" s="15" t="s">
        <v>216</v>
      </c>
      <c r="C248" s="13">
        <v>29395.47</v>
      </c>
      <c r="D248" s="13"/>
      <c r="E248" s="16">
        <v>647588.79</v>
      </c>
      <c r="F248" s="3"/>
      <c r="G248" s="2"/>
    </row>
    <row r="249" spans="1:7" s="1" customFormat="1">
      <c r="A249" s="4" t="s">
        <v>215</v>
      </c>
      <c r="B249" s="15" t="s">
        <v>214</v>
      </c>
      <c r="C249" s="13">
        <v>590844</v>
      </c>
      <c r="D249" s="13"/>
      <c r="E249" s="16">
        <v>609340</v>
      </c>
      <c r="F249" s="3"/>
      <c r="G249" s="2"/>
    </row>
    <row r="250" spans="1:7" s="1" customFormat="1">
      <c r="A250" s="4" t="s">
        <v>213</v>
      </c>
      <c r="B250" s="15" t="s">
        <v>212</v>
      </c>
      <c r="C250" s="13">
        <v>460</v>
      </c>
      <c r="D250" s="13"/>
      <c r="E250" s="16">
        <v>3340</v>
      </c>
      <c r="F250" s="3"/>
      <c r="G250" s="2"/>
    </row>
    <row r="251" spans="1:7" s="1" customFormat="1">
      <c r="A251" s="4" t="s">
        <v>211</v>
      </c>
      <c r="B251" s="15" t="s">
        <v>210</v>
      </c>
      <c r="C251" s="13">
        <v>11557836.220000001</v>
      </c>
      <c r="D251" s="13"/>
      <c r="E251" s="16">
        <v>7874278.5199999996</v>
      </c>
      <c r="F251" s="3"/>
      <c r="G251" s="2"/>
    </row>
    <row r="252" spans="1:7" s="1" customFormat="1">
      <c r="A252" s="4" t="s">
        <v>209</v>
      </c>
      <c r="B252" s="15" t="s">
        <v>208</v>
      </c>
      <c r="C252" s="13">
        <v>1368632.26</v>
      </c>
      <c r="D252" s="13"/>
      <c r="E252" s="16">
        <v>644211.52</v>
      </c>
      <c r="F252" s="3"/>
      <c r="G252" s="2"/>
    </row>
    <row r="253" spans="1:7" s="1" customFormat="1">
      <c r="A253" s="4" t="s">
        <v>207</v>
      </c>
      <c r="B253" s="15" t="s">
        <v>206</v>
      </c>
      <c r="C253" s="13">
        <v>161067915.97999999</v>
      </c>
      <c r="D253" s="13"/>
      <c r="E253" s="16">
        <v>0</v>
      </c>
      <c r="F253" s="3"/>
      <c r="G253" s="2"/>
    </row>
    <row r="254" spans="1:7" s="1" customFormat="1">
      <c r="A254" s="4" t="s">
        <v>205</v>
      </c>
      <c r="B254" s="15" t="s">
        <v>204</v>
      </c>
      <c r="C254" s="13">
        <v>10108313</v>
      </c>
      <c r="D254" s="13"/>
      <c r="E254" s="16">
        <v>6236778.5599999996</v>
      </c>
      <c r="F254" s="50"/>
      <c r="G254" s="2"/>
    </row>
    <row r="255" spans="1:7" s="1" customFormat="1">
      <c r="A255" s="4" t="s">
        <v>203</v>
      </c>
      <c r="B255" s="15" t="s">
        <v>202</v>
      </c>
      <c r="C255" s="13">
        <v>0</v>
      </c>
      <c r="D255" s="13"/>
      <c r="E255" s="16">
        <v>37195</v>
      </c>
      <c r="F255" s="50"/>
      <c r="G255" s="2"/>
    </row>
    <row r="256" spans="1:7" s="1" customFormat="1">
      <c r="A256" s="4" t="s">
        <v>201</v>
      </c>
      <c r="B256" s="15" t="s">
        <v>200</v>
      </c>
      <c r="C256" s="13">
        <v>4220567.53</v>
      </c>
      <c r="D256" s="13"/>
      <c r="E256" s="16">
        <v>3707339.8</v>
      </c>
      <c r="F256" s="50"/>
      <c r="G256" s="49"/>
    </row>
    <row r="257" spans="1:12">
      <c r="A257" s="4" t="s">
        <v>199</v>
      </c>
      <c r="B257" s="15" t="s">
        <v>198</v>
      </c>
      <c r="C257" s="13">
        <v>955800</v>
      </c>
      <c r="D257" s="13"/>
      <c r="E257" s="16">
        <v>941640</v>
      </c>
      <c r="F257" s="50"/>
      <c r="G257" s="49"/>
    </row>
    <row r="258" spans="1:12">
      <c r="A258" s="4" t="s">
        <v>197</v>
      </c>
      <c r="B258" s="15" t="s">
        <v>196</v>
      </c>
      <c r="C258" s="13">
        <v>0</v>
      </c>
      <c r="D258" s="13"/>
      <c r="E258" s="16">
        <v>609057</v>
      </c>
      <c r="F258" s="50"/>
      <c r="G258" s="49"/>
    </row>
    <row r="259" spans="1:12">
      <c r="A259" s="4" t="s">
        <v>195</v>
      </c>
      <c r="B259" s="15" t="s">
        <v>194</v>
      </c>
      <c r="C259" s="13">
        <v>0</v>
      </c>
      <c r="D259" s="13"/>
      <c r="E259" s="16">
        <v>342200</v>
      </c>
      <c r="F259" s="50"/>
      <c r="G259" s="49"/>
    </row>
    <row r="260" spans="1:12">
      <c r="A260" s="4" t="s">
        <v>193</v>
      </c>
      <c r="B260" s="15" t="s">
        <v>192</v>
      </c>
      <c r="C260" s="13">
        <v>491964.42</v>
      </c>
      <c r="D260" s="13"/>
      <c r="E260" s="16">
        <v>49766.5</v>
      </c>
      <c r="F260" s="50"/>
      <c r="G260" s="49"/>
    </row>
    <row r="261" spans="1:12">
      <c r="A261" s="4" t="s">
        <v>191</v>
      </c>
      <c r="B261" s="15" t="s">
        <v>190</v>
      </c>
      <c r="C261" s="13">
        <v>99120</v>
      </c>
      <c r="D261" s="13"/>
      <c r="E261" s="16">
        <v>37613.89</v>
      </c>
      <c r="F261" s="50"/>
      <c r="G261" s="49"/>
    </row>
    <row r="262" spans="1:12">
      <c r="A262" s="4" t="s">
        <v>189</v>
      </c>
      <c r="B262" s="15" t="s">
        <v>188</v>
      </c>
      <c r="C262" s="13">
        <v>424599.64</v>
      </c>
      <c r="D262" s="13"/>
      <c r="E262" s="16">
        <v>0</v>
      </c>
      <c r="F262" s="50"/>
      <c r="G262" s="49"/>
    </row>
    <row r="263" spans="1:12">
      <c r="A263" s="4" t="s">
        <v>187</v>
      </c>
      <c r="B263" s="15" t="s">
        <v>186</v>
      </c>
      <c r="C263" s="13">
        <v>2692123.13</v>
      </c>
      <c r="D263" s="13"/>
      <c r="E263" s="16">
        <v>2999338.33</v>
      </c>
      <c r="F263" s="50"/>
      <c r="G263" s="49"/>
    </row>
    <row r="264" spans="1:12">
      <c r="A264" s="4" t="s">
        <v>185</v>
      </c>
      <c r="B264" s="15" t="s">
        <v>184</v>
      </c>
      <c r="C264" s="13">
        <v>0</v>
      </c>
      <c r="D264" s="13"/>
      <c r="E264" s="16">
        <v>62009</v>
      </c>
      <c r="F264" s="50"/>
      <c r="G264" s="49"/>
    </row>
    <row r="265" spans="1:12" s="4" customFormat="1">
      <c r="A265" s="4" t="s">
        <v>183</v>
      </c>
      <c r="B265" s="15" t="s">
        <v>182</v>
      </c>
      <c r="C265" s="13">
        <v>2741153.01</v>
      </c>
      <c r="D265" s="13"/>
      <c r="E265" s="16">
        <v>2467050.2799999998</v>
      </c>
      <c r="F265" s="50"/>
      <c r="G265" s="51"/>
      <c r="L265" s="3"/>
    </row>
    <row r="266" spans="1:12">
      <c r="A266" s="4" t="s">
        <v>181</v>
      </c>
      <c r="B266" s="15" t="s">
        <v>180</v>
      </c>
      <c r="C266" s="13">
        <v>0</v>
      </c>
      <c r="D266" s="13"/>
      <c r="E266" s="16">
        <v>4257.12</v>
      </c>
      <c r="F266" s="50"/>
      <c r="G266" s="49"/>
    </row>
    <row r="267" spans="1:12">
      <c r="A267" s="4" t="s">
        <v>179</v>
      </c>
      <c r="B267" s="15" t="s">
        <v>178</v>
      </c>
      <c r="C267" s="13">
        <v>186440</v>
      </c>
      <c r="D267" s="13"/>
      <c r="E267" s="16">
        <v>187148</v>
      </c>
      <c r="F267" s="50"/>
      <c r="G267" s="49"/>
    </row>
    <row r="268" spans="1:12">
      <c r="A268" s="4" t="s">
        <v>177</v>
      </c>
      <c r="B268" s="15" t="s">
        <v>176</v>
      </c>
      <c r="C268" s="13">
        <v>0</v>
      </c>
      <c r="D268" s="13"/>
      <c r="E268" s="16">
        <v>646698.93000000005</v>
      </c>
      <c r="F268" s="50"/>
      <c r="G268" s="49"/>
    </row>
    <row r="269" spans="1:12">
      <c r="A269" s="4" t="s">
        <v>175</v>
      </c>
      <c r="B269" s="15" t="s">
        <v>174</v>
      </c>
      <c r="C269" s="13">
        <v>1280981</v>
      </c>
      <c r="D269" s="13"/>
      <c r="E269" s="16">
        <v>591729.6</v>
      </c>
      <c r="F269" s="50"/>
      <c r="G269" s="49"/>
    </row>
    <row r="270" spans="1:12">
      <c r="A270" s="4" t="s">
        <v>173</v>
      </c>
      <c r="B270" s="15" t="s">
        <v>172</v>
      </c>
      <c r="C270" s="13">
        <v>2500000</v>
      </c>
      <c r="D270" s="13"/>
      <c r="E270" s="16">
        <v>0</v>
      </c>
      <c r="F270" s="50"/>
      <c r="G270" s="49"/>
    </row>
    <row r="271" spans="1:12">
      <c r="A271" s="4" t="s">
        <v>171</v>
      </c>
      <c r="B271" s="15" t="s">
        <v>170</v>
      </c>
      <c r="C271" s="13">
        <v>98308.5</v>
      </c>
      <c r="D271" s="13"/>
      <c r="E271" s="16">
        <v>654500</v>
      </c>
      <c r="F271" s="50"/>
      <c r="G271" s="49"/>
    </row>
    <row r="272" spans="1:12">
      <c r="A272" s="4" t="s">
        <v>169</v>
      </c>
      <c r="B272" s="15" t="s">
        <v>168</v>
      </c>
      <c r="C272" s="13">
        <v>54000</v>
      </c>
      <c r="D272" s="13"/>
      <c r="E272" s="16">
        <v>17747.2</v>
      </c>
      <c r="F272" s="3"/>
    </row>
    <row r="273" spans="1:8" s="1" customFormat="1">
      <c r="A273" s="4" t="s">
        <v>167</v>
      </c>
      <c r="B273" s="15" t="s">
        <v>166</v>
      </c>
      <c r="C273" s="13">
        <v>275435</v>
      </c>
      <c r="D273" s="13"/>
      <c r="E273" s="16">
        <v>0</v>
      </c>
      <c r="F273" s="3"/>
      <c r="G273" s="2"/>
    </row>
    <row r="274" spans="1:8" s="1" customFormat="1">
      <c r="A274" s="4" t="s">
        <v>165</v>
      </c>
      <c r="B274" s="15" t="s">
        <v>164</v>
      </c>
      <c r="C274" s="13">
        <v>0</v>
      </c>
      <c r="D274" s="13"/>
      <c r="E274" s="16">
        <v>1779638.52</v>
      </c>
      <c r="F274" s="3"/>
      <c r="G274" s="2"/>
      <c r="H274" s="48"/>
    </row>
    <row r="275" spans="1:8" s="1" customFormat="1">
      <c r="A275" s="4" t="s">
        <v>163</v>
      </c>
      <c r="B275" s="15" t="s">
        <v>162</v>
      </c>
      <c r="C275" s="13">
        <v>632933.27</v>
      </c>
      <c r="D275" s="13"/>
      <c r="E275" s="16">
        <v>340307.21</v>
      </c>
      <c r="F275" s="3"/>
      <c r="G275" s="2"/>
      <c r="H275" s="48"/>
    </row>
    <row r="276" spans="1:8" s="1" customFormat="1">
      <c r="A276" s="4" t="s">
        <v>161</v>
      </c>
      <c r="B276" s="15" t="s">
        <v>160</v>
      </c>
      <c r="C276" s="13">
        <v>41694123.82</v>
      </c>
      <c r="D276" s="13"/>
      <c r="E276" s="16">
        <v>39371389.149999999</v>
      </c>
      <c r="F276" s="3"/>
      <c r="G276" s="2"/>
      <c r="H276" s="48"/>
    </row>
    <row r="277" spans="1:8" s="1" customFormat="1" ht="15.75" thickBot="1">
      <c r="A277" s="4" t="s">
        <v>159</v>
      </c>
      <c r="B277" s="15" t="s">
        <v>158</v>
      </c>
      <c r="C277" s="13">
        <v>120714</v>
      </c>
      <c r="D277" s="13"/>
      <c r="E277" s="16">
        <v>0</v>
      </c>
      <c r="F277" s="3"/>
      <c r="G277" s="2"/>
      <c r="H277" s="48"/>
    </row>
    <row r="278" spans="1:8" s="1" customFormat="1" ht="16.5" thickBot="1">
      <c r="A278" s="4"/>
      <c r="B278" s="11" t="s">
        <v>157</v>
      </c>
      <c r="C278" s="47">
        <f>SUM(C239:C277)</f>
        <v>307164278.76999998</v>
      </c>
      <c r="D278" s="9"/>
      <c r="E278" s="46">
        <f>SUM(E239:E277)</f>
        <v>118909999.53999999</v>
      </c>
      <c r="F278" s="3"/>
      <c r="G278" s="2"/>
    </row>
    <row r="279" spans="1:8" s="1" customFormat="1" ht="16.5" thickTop="1">
      <c r="A279" s="4"/>
      <c r="B279" s="11"/>
      <c r="C279" s="9"/>
      <c r="D279" s="9"/>
      <c r="E279" s="44"/>
      <c r="F279" s="3"/>
      <c r="G279" s="2"/>
    </row>
    <row r="280" spans="1:8" s="1" customFormat="1" ht="15.75">
      <c r="A280" s="4"/>
      <c r="B280" s="11" t="s">
        <v>156</v>
      </c>
      <c r="C280" s="9"/>
      <c r="D280" s="9"/>
      <c r="E280" s="44"/>
      <c r="F280" s="3"/>
      <c r="G280" s="2"/>
    </row>
    <row r="281" spans="1:8" s="1" customFormat="1" ht="15.75">
      <c r="A281" s="4"/>
      <c r="B281" s="11" t="s">
        <v>155</v>
      </c>
      <c r="C281" s="9"/>
      <c r="D281" s="9"/>
      <c r="E281" s="44"/>
      <c r="F281" s="3"/>
      <c r="G281" s="2"/>
    </row>
    <row r="282" spans="1:8" s="1" customFormat="1" ht="15.75">
      <c r="A282" s="4"/>
      <c r="B282" s="45" t="s">
        <v>154</v>
      </c>
      <c r="C282" s="9"/>
      <c r="D282" s="9"/>
      <c r="E282" s="44"/>
      <c r="F282" s="3"/>
      <c r="G282" s="2"/>
    </row>
    <row r="283" spans="1:8" s="1" customFormat="1" ht="16.5" thickBot="1">
      <c r="A283" s="4"/>
      <c r="B283" s="43" t="s">
        <v>153</v>
      </c>
      <c r="C283" s="34"/>
      <c r="D283" s="34"/>
      <c r="E283" s="5"/>
      <c r="F283" s="3"/>
      <c r="G283" s="2"/>
    </row>
    <row r="284" spans="1:8" s="1" customFormat="1">
      <c r="A284" s="4"/>
      <c r="B284" s="18"/>
      <c r="C284" s="42"/>
      <c r="D284" s="42"/>
      <c r="E284" s="18"/>
      <c r="F284" s="3"/>
      <c r="G284" s="2"/>
    </row>
    <row r="285" spans="1:8" s="1" customFormat="1">
      <c r="A285" s="4"/>
      <c r="B285" s="18"/>
      <c r="C285" s="42"/>
      <c r="D285" s="42"/>
      <c r="E285" s="18"/>
      <c r="F285" s="3"/>
      <c r="G285" s="2"/>
    </row>
    <row r="286" spans="1:8" s="1" customFormat="1" ht="21" thickBot="1">
      <c r="A286" s="4"/>
      <c r="B286" s="23" t="s">
        <v>152</v>
      </c>
      <c r="C286" s="18"/>
      <c r="D286" s="18"/>
      <c r="E286" s="18"/>
      <c r="F286" s="3"/>
      <c r="G286" s="41"/>
    </row>
    <row r="287" spans="1:8" s="1" customFormat="1" ht="16.5" thickBot="1">
      <c r="A287" s="4"/>
      <c r="B287" s="40" t="s">
        <v>151</v>
      </c>
      <c r="C287" s="21">
        <v>2022</v>
      </c>
      <c r="D287" s="20"/>
      <c r="E287" s="19">
        <v>2021</v>
      </c>
      <c r="F287" s="3"/>
      <c r="G287" s="39"/>
      <c r="H287" s="38"/>
    </row>
    <row r="288" spans="1:8" s="1" customFormat="1" ht="7.5" customHeight="1">
      <c r="A288" s="4"/>
      <c r="B288" s="15"/>
      <c r="C288" s="18"/>
      <c r="D288" s="18"/>
      <c r="E288" s="17"/>
      <c r="F288" s="3"/>
      <c r="G288" s="2"/>
    </row>
    <row r="289" spans="1:7" s="1" customFormat="1" ht="30">
      <c r="A289" s="4"/>
      <c r="B289" s="37" t="s">
        <v>150</v>
      </c>
      <c r="C289" s="18"/>
      <c r="D289" s="18"/>
      <c r="E289" s="17"/>
      <c r="F289" s="3"/>
      <c r="G289" s="2"/>
    </row>
    <row r="290" spans="1:7" s="1" customFormat="1" ht="15.75" thickBot="1">
      <c r="A290" s="4"/>
      <c r="B290" s="7"/>
      <c r="C290" s="34"/>
      <c r="D290" s="34"/>
      <c r="E290" s="5"/>
      <c r="F290" s="3"/>
      <c r="G290" s="2"/>
    </row>
    <row r="291" spans="1:7" s="1" customFormat="1">
      <c r="A291" s="4" t="s">
        <v>149</v>
      </c>
      <c r="B291" s="15" t="s">
        <v>148</v>
      </c>
      <c r="C291" s="36">
        <v>1038767.02</v>
      </c>
      <c r="D291" s="13"/>
      <c r="E291" s="35">
        <v>1586653.91</v>
      </c>
      <c r="F291" s="3"/>
      <c r="G291" s="2"/>
    </row>
    <row r="292" spans="1:7" s="1" customFormat="1">
      <c r="A292" s="4" t="s">
        <v>147</v>
      </c>
      <c r="B292" s="15" t="s">
        <v>146</v>
      </c>
      <c r="C292" s="13">
        <v>4812576.9000000004</v>
      </c>
      <c r="D292" s="13"/>
      <c r="E292" s="16">
        <v>3781528.3</v>
      </c>
      <c r="F292" s="3"/>
    </row>
    <row r="293" spans="1:7" s="1" customFormat="1">
      <c r="A293" s="4" t="s">
        <v>145</v>
      </c>
      <c r="B293" s="15" t="s">
        <v>144</v>
      </c>
      <c r="C293" s="13">
        <v>0</v>
      </c>
      <c r="D293" s="13"/>
      <c r="E293" s="16">
        <v>354</v>
      </c>
      <c r="F293" s="3"/>
    </row>
    <row r="294" spans="1:7" s="1" customFormat="1">
      <c r="A294" s="4" t="s">
        <v>143</v>
      </c>
      <c r="B294" s="15" t="s">
        <v>142</v>
      </c>
      <c r="C294" s="13">
        <v>1550</v>
      </c>
      <c r="D294" s="13"/>
      <c r="E294" s="16">
        <v>419323</v>
      </c>
      <c r="F294" s="3"/>
    </row>
    <row r="295" spans="1:7" s="1" customFormat="1">
      <c r="A295" s="4" t="s">
        <v>141</v>
      </c>
      <c r="B295" s="15" t="s">
        <v>140</v>
      </c>
      <c r="C295" s="13">
        <v>220513.69</v>
      </c>
      <c r="D295" s="13"/>
      <c r="E295" s="16">
        <v>149183.46</v>
      </c>
      <c r="F295" s="3"/>
    </row>
    <row r="296" spans="1:7" s="1" customFormat="1">
      <c r="A296" s="4" t="s">
        <v>139</v>
      </c>
      <c r="B296" s="15" t="s">
        <v>138</v>
      </c>
      <c r="C296" s="13">
        <v>465</v>
      </c>
      <c r="D296" s="13"/>
      <c r="E296" s="16">
        <v>1357562.19</v>
      </c>
      <c r="F296" s="3"/>
    </row>
    <row r="297" spans="1:7" s="1" customFormat="1">
      <c r="A297" s="4" t="s">
        <v>137</v>
      </c>
      <c r="B297" s="15" t="s">
        <v>136</v>
      </c>
      <c r="C297" s="13">
        <v>963914.56</v>
      </c>
      <c r="D297" s="13"/>
      <c r="E297" s="16">
        <v>1073947.5</v>
      </c>
      <c r="F297" s="3"/>
    </row>
    <row r="298" spans="1:7" s="1" customFormat="1">
      <c r="A298" s="4" t="s">
        <v>135</v>
      </c>
      <c r="B298" s="15" t="s">
        <v>134</v>
      </c>
      <c r="C298" s="13">
        <v>22370403.82</v>
      </c>
      <c r="D298" s="13"/>
      <c r="E298" s="16">
        <v>2240247.92</v>
      </c>
      <c r="F298" s="3"/>
    </row>
    <row r="299" spans="1:7" s="1" customFormat="1">
      <c r="A299" s="4" t="s">
        <v>133</v>
      </c>
      <c r="B299" s="15" t="s">
        <v>132</v>
      </c>
      <c r="C299" s="13">
        <v>4147739.15</v>
      </c>
      <c r="D299" s="13"/>
      <c r="E299" s="16">
        <v>577211.12</v>
      </c>
      <c r="F299" s="3"/>
    </row>
    <row r="300" spans="1:7" s="1" customFormat="1">
      <c r="A300" s="4" t="s">
        <v>131</v>
      </c>
      <c r="B300" s="15" t="s">
        <v>130</v>
      </c>
      <c r="C300" s="13">
        <v>0</v>
      </c>
      <c r="D300" s="13"/>
      <c r="E300" s="16">
        <v>283229.5</v>
      </c>
      <c r="F300" s="3"/>
    </row>
    <row r="301" spans="1:7" s="1" customFormat="1">
      <c r="A301" s="4" t="s">
        <v>129</v>
      </c>
      <c r="B301" s="15" t="s">
        <v>128</v>
      </c>
      <c r="C301" s="13">
        <v>44370.69</v>
      </c>
      <c r="D301" s="13"/>
      <c r="E301" s="16">
        <v>330791.92</v>
      </c>
      <c r="F301" s="3"/>
    </row>
    <row r="302" spans="1:7" s="1" customFormat="1">
      <c r="A302" s="4" t="s">
        <v>127</v>
      </c>
      <c r="B302" s="15" t="s">
        <v>126</v>
      </c>
      <c r="C302" s="13">
        <v>7408060.7400000002</v>
      </c>
      <c r="D302" s="13"/>
      <c r="E302" s="16">
        <v>4222921.4000000004</v>
      </c>
      <c r="F302" s="3"/>
    </row>
    <row r="303" spans="1:7" s="1" customFormat="1">
      <c r="A303" s="4" t="s">
        <v>125</v>
      </c>
      <c r="B303" s="15" t="s">
        <v>124</v>
      </c>
      <c r="C303" s="13">
        <v>113300</v>
      </c>
      <c r="D303" s="13"/>
      <c r="E303" s="16">
        <v>97003.8</v>
      </c>
      <c r="F303" s="3"/>
    </row>
    <row r="304" spans="1:7" s="1" customFormat="1">
      <c r="A304" s="4" t="s">
        <v>123</v>
      </c>
      <c r="B304" s="15" t="s">
        <v>122</v>
      </c>
      <c r="C304" s="13">
        <v>0</v>
      </c>
      <c r="D304" s="13"/>
      <c r="E304" s="16">
        <v>0</v>
      </c>
      <c r="F304" s="3"/>
    </row>
    <row r="305" spans="1:6" s="1" customFormat="1">
      <c r="A305" s="4" t="s">
        <v>121</v>
      </c>
      <c r="B305" s="15" t="s">
        <v>120</v>
      </c>
      <c r="C305" s="13">
        <v>6804111.8399999999</v>
      </c>
      <c r="D305" s="13"/>
      <c r="E305" s="16">
        <v>3376774.49</v>
      </c>
      <c r="F305" s="3"/>
    </row>
    <row r="306" spans="1:6" s="1" customFormat="1">
      <c r="A306" s="4" t="s">
        <v>119</v>
      </c>
      <c r="B306" s="15" t="s">
        <v>118</v>
      </c>
      <c r="C306" s="13">
        <v>1931680.46</v>
      </c>
      <c r="D306" s="13"/>
      <c r="E306" s="16">
        <v>0</v>
      </c>
      <c r="F306" s="3"/>
    </row>
    <row r="307" spans="1:6" s="1" customFormat="1">
      <c r="A307" s="4" t="s">
        <v>117</v>
      </c>
      <c r="B307" s="15" t="s">
        <v>116</v>
      </c>
      <c r="C307" s="13">
        <v>0</v>
      </c>
      <c r="D307" s="13"/>
      <c r="E307" s="16">
        <v>816088</v>
      </c>
      <c r="F307" s="3"/>
    </row>
    <row r="308" spans="1:6" s="1" customFormat="1">
      <c r="A308" s="4" t="s">
        <v>115</v>
      </c>
      <c r="B308" s="15" t="s">
        <v>114</v>
      </c>
      <c r="C308" s="13">
        <v>308199.96000000002</v>
      </c>
      <c r="D308" s="13"/>
      <c r="E308" s="16">
        <v>0</v>
      </c>
      <c r="F308" s="3"/>
    </row>
    <row r="309" spans="1:6" s="1" customFormat="1">
      <c r="A309" s="4" t="s">
        <v>113</v>
      </c>
      <c r="B309" s="15" t="s">
        <v>112</v>
      </c>
      <c r="C309" s="13">
        <v>338123.4</v>
      </c>
      <c r="D309" s="13"/>
      <c r="E309" s="16">
        <v>938232</v>
      </c>
      <c r="F309" s="3"/>
    </row>
    <row r="310" spans="1:6" s="1" customFormat="1">
      <c r="A310" s="4" t="s">
        <v>111</v>
      </c>
      <c r="B310" s="15" t="s">
        <v>110</v>
      </c>
      <c r="C310" s="13">
        <v>5615.01</v>
      </c>
      <c r="D310" s="13"/>
      <c r="E310" s="16">
        <v>8522.6200000000008</v>
      </c>
      <c r="F310" s="3"/>
    </row>
    <row r="311" spans="1:6" s="1" customFormat="1">
      <c r="A311" s="4" t="s">
        <v>109</v>
      </c>
      <c r="B311" s="15" t="s">
        <v>108</v>
      </c>
      <c r="C311" s="13">
        <v>3840888.62</v>
      </c>
      <c r="D311" s="13"/>
      <c r="E311" s="16">
        <v>1684727.72</v>
      </c>
      <c r="F311" s="3"/>
    </row>
    <row r="312" spans="1:6" s="1" customFormat="1">
      <c r="A312" s="4" t="s">
        <v>107</v>
      </c>
      <c r="B312" s="15" t="s">
        <v>106</v>
      </c>
      <c r="C312" s="13">
        <v>559.99</v>
      </c>
      <c r="D312" s="13"/>
      <c r="E312" s="16">
        <v>100630</v>
      </c>
      <c r="F312" s="3"/>
    </row>
    <row r="313" spans="1:6" s="1" customFormat="1">
      <c r="A313" s="4" t="s">
        <v>105</v>
      </c>
      <c r="B313" s="15" t="s">
        <v>104</v>
      </c>
      <c r="C313" s="13">
        <v>0</v>
      </c>
      <c r="D313" s="13"/>
      <c r="E313" s="16">
        <v>19175</v>
      </c>
      <c r="F313" s="3"/>
    </row>
    <row r="314" spans="1:6" s="1" customFormat="1">
      <c r="A314" s="4" t="s">
        <v>103</v>
      </c>
      <c r="B314" s="15" t="s">
        <v>102</v>
      </c>
      <c r="C314" s="13">
        <v>0</v>
      </c>
      <c r="D314" s="13"/>
      <c r="E314" s="16">
        <v>132915.20000000001</v>
      </c>
      <c r="F314" s="3"/>
    </row>
    <row r="315" spans="1:6" s="1" customFormat="1">
      <c r="A315" s="4" t="s">
        <v>101</v>
      </c>
      <c r="B315" s="15" t="s">
        <v>100</v>
      </c>
      <c r="C315" s="13">
        <v>191730.01</v>
      </c>
      <c r="D315" s="13"/>
      <c r="E315" s="16">
        <v>642083.5</v>
      </c>
      <c r="F315" s="3"/>
    </row>
    <row r="316" spans="1:6" s="1" customFormat="1">
      <c r="A316" s="4" t="s">
        <v>99</v>
      </c>
      <c r="B316" s="15" t="s">
        <v>98</v>
      </c>
      <c r="C316" s="13">
        <v>18198.43</v>
      </c>
      <c r="D316" s="13"/>
      <c r="E316" s="16">
        <v>0</v>
      </c>
      <c r="F316" s="3"/>
    </row>
    <row r="317" spans="1:6" s="1" customFormat="1">
      <c r="A317" s="4" t="s">
        <v>97</v>
      </c>
      <c r="B317" s="15" t="s">
        <v>96</v>
      </c>
      <c r="C317" s="13">
        <v>0</v>
      </c>
      <c r="D317" s="13"/>
      <c r="E317" s="16">
        <v>21122</v>
      </c>
      <c r="F317" s="3"/>
    </row>
    <row r="318" spans="1:6" s="1" customFormat="1">
      <c r="A318" s="4" t="s">
        <v>95</v>
      </c>
      <c r="B318" s="15" t="s">
        <v>94</v>
      </c>
      <c r="C318" s="13">
        <v>0</v>
      </c>
      <c r="D318" s="13"/>
      <c r="E318" s="16">
        <v>1324.99</v>
      </c>
      <c r="F318" s="3"/>
    </row>
    <row r="319" spans="1:6" s="1" customFormat="1">
      <c r="A319" s="4" t="s">
        <v>93</v>
      </c>
      <c r="B319" s="15" t="s">
        <v>92</v>
      </c>
      <c r="C319" s="13">
        <v>0</v>
      </c>
      <c r="D319" s="13"/>
      <c r="E319" s="16">
        <v>51146.01</v>
      </c>
      <c r="F319" s="3"/>
    </row>
    <row r="320" spans="1:6" s="1" customFormat="1">
      <c r="A320" s="4" t="s">
        <v>91</v>
      </c>
      <c r="B320" s="15" t="s">
        <v>90</v>
      </c>
      <c r="C320" s="13">
        <v>20</v>
      </c>
      <c r="D320" s="13"/>
      <c r="E320" s="16">
        <v>0</v>
      </c>
      <c r="F320" s="3"/>
    </row>
    <row r="321" spans="1:6" s="1" customFormat="1">
      <c r="A321" s="4" t="s">
        <v>89</v>
      </c>
      <c r="B321" s="15" t="s">
        <v>88</v>
      </c>
      <c r="C321" s="13">
        <v>64.989999999999995</v>
      </c>
      <c r="D321" s="13"/>
      <c r="E321" s="16">
        <v>34848.69</v>
      </c>
      <c r="F321" s="3"/>
    </row>
    <row r="322" spans="1:6" s="1" customFormat="1">
      <c r="A322" s="4" t="s">
        <v>87</v>
      </c>
      <c r="B322" s="15" t="s">
        <v>86</v>
      </c>
      <c r="C322" s="13">
        <v>3711545.97</v>
      </c>
      <c r="D322" s="13"/>
      <c r="E322" s="16">
        <v>1962488.7</v>
      </c>
      <c r="F322" s="3"/>
    </row>
    <row r="323" spans="1:6" s="1" customFormat="1">
      <c r="A323" s="4" t="s">
        <v>85</v>
      </c>
      <c r="B323" s="15" t="s">
        <v>84</v>
      </c>
      <c r="C323" s="13">
        <v>0</v>
      </c>
      <c r="D323" s="13"/>
      <c r="E323" s="16">
        <v>12030.86</v>
      </c>
      <c r="F323" s="3"/>
    </row>
    <row r="324" spans="1:6" s="1" customFormat="1">
      <c r="A324" s="4" t="s">
        <v>83</v>
      </c>
      <c r="B324" s="15" t="s">
        <v>82</v>
      </c>
      <c r="C324" s="13">
        <v>4000</v>
      </c>
      <c r="D324" s="13"/>
      <c r="E324" s="16">
        <v>0</v>
      </c>
      <c r="F324" s="3"/>
    </row>
    <row r="325" spans="1:6" s="1" customFormat="1">
      <c r="A325" s="4" t="s">
        <v>81</v>
      </c>
      <c r="B325" s="15" t="s">
        <v>80</v>
      </c>
      <c r="C325" s="13">
        <v>41928769.670000002</v>
      </c>
      <c r="D325" s="13"/>
      <c r="E325" s="16">
        <v>31431493.469999999</v>
      </c>
      <c r="F325" s="3"/>
    </row>
    <row r="326" spans="1:6" s="1" customFormat="1">
      <c r="A326" s="4" t="s">
        <v>79</v>
      </c>
      <c r="B326" s="15" t="s">
        <v>78</v>
      </c>
      <c r="C326" s="13">
        <v>16096084.119999999</v>
      </c>
      <c r="D326" s="13"/>
      <c r="E326" s="16">
        <v>10829900.619999999</v>
      </c>
      <c r="F326" s="3"/>
    </row>
    <row r="327" spans="1:6" s="1" customFormat="1">
      <c r="A327" s="4" t="s">
        <v>77</v>
      </c>
      <c r="B327" s="15" t="s">
        <v>76</v>
      </c>
      <c r="C327" s="13">
        <v>329795.5</v>
      </c>
      <c r="D327" s="13"/>
      <c r="E327" s="16">
        <v>255208.76</v>
      </c>
      <c r="F327" s="3"/>
    </row>
    <row r="328" spans="1:6" s="1" customFormat="1">
      <c r="A328" s="4" t="s">
        <v>75</v>
      </c>
      <c r="B328" s="15" t="s">
        <v>74</v>
      </c>
      <c r="C328" s="13">
        <v>23911.79</v>
      </c>
      <c r="D328" s="13"/>
      <c r="E328" s="16">
        <v>29403.01</v>
      </c>
      <c r="F328" s="3"/>
    </row>
    <row r="329" spans="1:6" s="1" customFormat="1">
      <c r="A329" s="4" t="s">
        <v>73</v>
      </c>
      <c r="B329" s="15" t="s">
        <v>72</v>
      </c>
      <c r="C329" s="13">
        <v>1162387.45</v>
      </c>
      <c r="D329" s="13"/>
      <c r="E329" s="16">
        <v>1171836.7</v>
      </c>
      <c r="F329" s="3"/>
    </row>
    <row r="330" spans="1:6" s="1" customFormat="1">
      <c r="A330" s="4" t="s">
        <v>71</v>
      </c>
      <c r="B330" s="15" t="s">
        <v>70</v>
      </c>
      <c r="C330" s="13">
        <v>4181316.31</v>
      </c>
      <c r="D330" s="13"/>
      <c r="E330" s="16">
        <v>6678813.8899999997</v>
      </c>
      <c r="F330" s="3"/>
    </row>
    <row r="331" spans="1:6" s="1" customFormat="1">
      <c r="A331" s="4" t="s">
        <v>69</v>
      </c>
      <c r="B331" s="15" t="s">
        <v>68</v>
      </c>
      <c r="C331" s="13">
        <v>248.95</v>
      </c>
      <c r="D331" s="13"/>
      <c r="E331" s="16">
        <v>1030</v>
      </c>
      <c r="F331" s="3"/>
    </row>
    <row r="332" spans="1:6" s="1" customFormat="1">
      <c r="A332" s="4" t="s">
        <v>67</v>
      </c>
      <c r="B332" s="15" t="s">
        <v>66</v>
      </c>
      <c r="C332" s="13">
        <v>0</v>
      </c>
      <c r="D332" s="13"/>
      <c r="E332" s="16">
        <v>800</v>
      </c>
      <c r="F332" s="3"/>
    </row>
    <row r="333" spans="1:6" s="1" customFormat="1">
      <c r="A333" s="4" t="s">
        <v>65</v>
      </c>
      <c r="B333" s="15" t="s">
        <v>64</v>
      </c>
      <c r="C333" s="13">
        <v>248</v>
      </c>
      <c r="D333" s="13"/>
      <c r="E333" s="16">
        <v>0</v>
      </c>
      <c r="F333" s="3"/>
    </row>
    <row r="334" spans="1:6" s="1" customFormat="1">
      <c r="A334" s="4" t="s">
        <v>63</v>
      </c>
      <c r="B334" s="15" t="s">
        <v>62</v>
      </c>
      <c r="C334" s="13">
        <v>1158894.82</v>
      </c>
      <c r="D334" s="13"/>
      <c r="E334" s="16">
        <v>589365.47</v>
      </c>
      <c r="F334" s="3"/>
    </row>
    <row r="335" spans="1:6" s="1" customFormat="1">
      <c r="A335" s="4" t="s">
        <v>61</v>
      </c>
      <c r="B335" s="15" t="s">
        <v>60</v>
      </c>
      <c r="C335" s="13">
        <v>4510.3599999999997</v>
      </c>
      <c r="D335" s="13"/>
      <c r="E335" s="16">
        <v>148631.54999999999</v>
      </c>
      <c r="F335" s="3"/>
    </row>
    <row r="336" spans="1:6" s="1" customFormat="1" hidden="1">
      <c r="A336" s="4"/>
      <c r="B336" s="15" t="s">
        <v>59</v>
      </c>
      <c r="C336" s="13"/>
      <c r="D336" s="13"/>
      <c r="E336" s="16"/>
      <c r="F336" s="3"/>
    </row>
    <row r="337" spans="1:7" s="1" customFormat="1">
      <c r="A337" s="4" t="s">
        <v>58</v>
      </c>
      <c r="B337" s="15" t="s">
        <v>57</v>
      </c>
      <c r="C337" s="13">
        <v>1194835.3500000001</v>
      </c>
      <c r="D337" s="13"/>
      <c r="E337" s="16">
        <v>870258.2</v>
      </c>
      <c r="F337" s="3"/>
    </row>
    <row r="338" spans="1:7" s="1" customFormat="1">
      <c r="A338" s="4" t="s">
        <v>56</v>
      </c>
      <c r="B338" s="15" t="s">
        <v>55</v>
      </c>
      <c r="C338" s="13">
        <v>4945226.99</v>
      </c>
      <c r="D338" s="13"/>
      <c r="E338" s="16">
        <v>4001150.16</v>
      </c>
      <c r="F338" s="3"/>
    </row>
    <row r="339" spans="1:7" s="1" customFormat="1">
      <c r="A339" s="4" t="s">
        <v>54</v>
      </c>
      <c r="B339" s="15" t="s">
        <v>53</v>
      </c>
      <c r="C339" s="13">
        <v>3150</v>
      </c>
      <c r="D339" s="13"/>
      <c r="E339" s="16">
        <v>0</v>
      </c>
      <c r="F339" s="3"/>
    </row>
    <row r="340" spans="1:7" s="1" customFormat="1">
      <c r="A340" s="4" t="s">
        <v>52</v>
      </c>
      <c r="B340" s="15" t="s">
        <v>51</v>
      </c>
      <c r="C340" s="13">
        <v>631166.87</v>
      </c>
      <c r="D340" s="13"/>
      <c r="E340" s="16">
        <v>615944.9</v>
      </c>
      <c r="F340" s="3"/>
      <c r="G340" s="2"/>
    </row>
    <row r="341" spans="1:7" s="1" customFormat="1">
      <c r="A341" s="4" t="s">
        <v>50</v>
      </c>
      <c r="B341" s="15" t="s">
        <v>49</v>
      </c>
      <c r="C341" s="13">
        <v>2647759.15</v>
      </c>
      <c r="D341" s="13"/>
      <c r="E341" s="16">
        <v>1734788.46</v>
      </c>
      <c r="F341" s="3"/>
      <c r="G341" s="2"/>
    </row>
    <row r="342" spans="1:7" s="1" customFormat="1">
      <c r="A342" s="4" t="s">
        <v>48</v>
      </c>
      <c r="B342" s="15" t="s">
        <v>47</v>
      </c>
      <c r="C342" s="13">
        <v>7473.23</v>
      </c>
      <c r="D342" s="13"/>
      <c r="E342" s="16">
        <v>239756.29</v>
      </c>
      <c r="F342" s="3"/>
      <c r="G342" s="2"/>
    </row>
    <row r="343" spans="1:7" s="1" customFormat="1">
      <c r="A343" s="4" t="s">
        <v>46</v>
      </c>
      <c r="B343" s="15" t="s">
        <v>45</v>
      </c>
      <c r="C343" s="13">
        <v>850907.41</v>
      </c>
      <c r="D343" s="13"/>
      <c r="E343" s="16">
        <v>1814037.87</v>
      </c>
      <c r="F343" s="3"/>
      <c r="G343" s="2"/>
    </row>
    <row r="344" spans="1:7" s="1" customFormat="1">
      <c r="A344" s="4" t="s">
        <v>44</v>
      </c>
      <c r="B344" s="15" t="s">
        <v>43</v>
      </c>
      <c r="C344" s="13">
        <v>8899.56</v>
      </c>
      <c r="D344" s="13"/>
      <c r="E344" s="16">
        <v>154406.09</v>
      </c>
      <c r="F344" s="3"/>
      <c r="G344" s="2"/>
    </row>
    <row r="345" spans="1:7" s="1" customFormat="1">
      <c r="A345" s="4" t="s">
        <v>42</v>
      </c>
      <c r="B345" s="15" t="s">
        <v>41</v>
      </c>
      <c r="C345" s="13">
        <v>46503.8</v>
      </c>
      <c r="D345" s="13"/>
      <c r="E345" s="16">
        <v>347116.51</v>
      </c>
      <c r="F345" s="3"/>
      <c r="G345" s="2"/>
    </row>
    <row r="346" spans="1:7" s="1" customFormat="1">
      <c r="A346" s="4" t="s">
        <v>40</v>
      </c>
      <c r="B346" s="15" t="s">
        <v>39</v>
      </c>
      <c r="C346" s="13">
        <v>7788</v>
      </c>
      <c r="D346" s="13"/>
      <c r="E346" s="16">
        <v>0</v>
      </c>
      <c r="F346" s="3"/>
      <c r="G346" s="2"/>
    </row>
    <row r="347" spans="1:7" s="1" customFormat="1">
      <c r="A347" s="4" t="s">
        <v>38</v>
      </c>
      <c r="B347" s="15" t="s">
        <v>37</v>
      </c>
      <c r="C347" s="14">
        <v>782523.57</v>
      </c>
      <c r="D347" s="13"/>
      <c r="E347" s="12">
        <v>1833537.08</v>
      </c>
      <c r="F347" s="3"/>
      <c r="G347" s="2"/>
    </row>
    <row r="348" spans="1:7" s="1" customFormat="1" ht="16.5" thickBot="1">
      <c r="A348" s="4"/>
      <c r="B348" s="11" t="s">
        <v>36</v>
      </c>
      <c r="C348" s="10">
        <f>SUM(C291:C347)</f>
        <v>134288801.15000001</v>
      </c>
      <c r="D348" s="9"/>
      <c r="E348" s="8">
        <f>SUM(E291:E347)</f>
        <v>88669546.830000028</v>
      </c>
      <c r="F348" s="3"/>
      <c r="G348" s="2"/>
    </row>
    <row r="349" spans="1:7" s="1" customFormat="1" ht="16.5" thickTop="1" thickBot="1">
      <c r="A349" s="4"/>
      <c r="B349" s="7"/>
      <c r="C349" s="34"/>
      <c r="D349" s="34"/>
      <c r="E349" s="5"/>
      <c r="F349" s="3"/>
      <c r="G349" s="2"/>
    </row>
    <row r="350" spans="1:7" s="1" customFormat="1" ht="15.75">
      <c r="A350" s="4"/>
      <c r="B350" s="33"/>
      <c r="C350" s="18"/>
      <c r="D350" s="18"/>
      <c r="E350" s="18"/>
      <c r="F350" s="3"/>
      <c r="G350" s="2"/>
    </row>
    <row r="351" spans="1:7" s="1" customFormat="1" ht="15.75">
      <c r="A351" s="4"/>
      <c r="B351" s="33"/>
      <c r="C351" s="18"/>
      <c r="D351" s="18"/>
      <c r="E351" s="18"/>
      <c r="F351" s="3"/>
      <c r="G351" s="2"/>
    </row>
    <row r="352" spans="1:7" s="1" customFormat="1" ht="21" thickBot="1">
      <c r="A352" s="4"/>
      <c r="B352" s="23" t="s">
        <v>35</v>
      </c>
      <c r="C352" s="18"/>
      <c r="D352" s="18"/>
      <c r="E352" s="18"/>
      <c r="F352" s="3"/>
    </row>
    <row r="353" spans="1:6" s="1" customFormat="1" ht="18.75" thickBot="1">
      <c r="A353" s="4"/>
      <c r="B353" s="32" t="s">
        <v>34</v>
      </c>
      <c r="C353" s="21">
        <v>2022</v>
      </c>
      <c r="D353" s="20"/>
      <c r="E353" s="19">
        <v>2021</v>
      </c>
      <c r="F353" s="3"/>
    </row>
    <row r="354" spans="1:6" s="1" customFormat="1" ht="30">
      <c r="A354" s="4"/>
      <c r="B354" s="31" t="s">
        <v>33</v>
      </c>
      <c r="C354" s="18"/>
      <c r="D354" s="18"/>
      <c r="E354" s="17"/>
      <c r="F354" s="3"/>
    </row>
    <row r="355" spans="1:6" s="1" customFormat="1" ht="12" customHeight="1" thickBot="1">
      <c r="A355" s="4"/>
      <c r="B355" s="31"/>
      <c r="C355" s="18"/>
      <c r="D355" s="18"/>
      <c r="E355" s="17"/>
      <c r="F355" s="3"/>
    </row>
    <row r="356" spans="1:6" s="1" customFormat="1">
      <c r="A356" s="4" t="s">
        <v>32</v>
      </c>
      <c r="B356" s="30" t="s">
        <v>31</v>
      </c>
      <c r="C356" s="29">
        <v>43440</v>
      </c>
      <c r="D356" s="29"/>
      <c r="E356" s="28">
        <v>0</v>
      </c>
      <c r="F356" s="3"/>
    </row>
    <row r="357" spans="1:6" s="1" customFormat="1">
      <c r="A357" s="4" t="s">
        <v>30</v>
      </c>
      <c r="B357" s="15" t="s">
        <v>29</v>
      </c>
      <c r="C357" s="13">
        <v>321528.01</v>
      </c>
      <c r="D357" s="13"/>
      <c r="E357" s="27">
        <v>292200.45</v>
      </c>
      <c r="F357" s="3"/>
    </row>
    <row r="358" spans="1:6" s="1" customFormat="1">
      <c r="A358" s="4" t="s">
        <v>28</v>
      </c>
      <c r="B358" s="15" t="s">
        <v>27</v>
      </c>
      <c r="C358" s="13">
        <v>3007510.46</v>
      </c>
      <c r="D358" s="13"/>
      <c r="E358" s="27">
        <v>1137455.6299999999</v>
      </c>
      <c r="F358" s="3"/>
    </row>
    <row r="359" spans="1:6" s="1" customFormat="1">
      <c r="A359" s="4" t="s">
        <v>26</v>
      </c>
      <c r="B359" s="15" t="s">
        <v>25</v>
      </c>
      <c r="C359" s="13">
        <v>500000</v>
      </c>
      <c r="D359" s="13"/>
      <c r="E359" s="27">
        <v>1250000</v>
      </c>
      <c r="F359" s="3"/>
    </row>
    <row r="360" spans="1:6" s="1" customFormat="1">
      <c r="A360" s="4" t="s">
        <v>24</v>
      </c>
      <c r="B360" s="15" t="s">
        <v>23</v>
      </c>
      <c r="C360" s="13">
        <v>1633102.53</v>
      </c>
      <c r="D360" s="13"/>
      <c r="E360" s="27">
        <v>1708984.02</v>
      </c>
      <c r="F360" s="3"/>
    </row>
    <row r="361" spans="1:6" s="1" customFormat="1">
      <c r="A361" s="4" t="s">
        <v>22</v>
      </c>
      <c r="B361" s="15" t="s">
        <v>21</v>
      </c>
      <c r="C361" s="13">
        <v>0</v>
      </c>
      <c r="D361" s="13"/>
      <c r="E361" s="27">
        <v>96250</v>
      </c>
      <c r="F361" s="3"/>
    </row>
    <row r="362" spans="1:6" s="1" customFormat="1">
      <c r="A362" s="4" t="s">
        <v>20</v>
      </c>
      <c r="B362" s="15" t="s">
        <v>19</v>
      </c>
      <c r="C362" s="13">
        <v>1423550</v>
      </c>
      <c r="D362" s="13"/>
      <c r="E362" s="27">
        <v>1130000</v>
      </c>
      <c r="F362" s="3"/>
    </row>
    <row r="363" spans="1:6" s="1" customFormat="1">
      <c r="A363" s="4" t="s">
        <v>18</v>
      </c>
      <c r="B363" s="15" t="s">
        <v>17</v>
      </c>
      <c r="C363" s="13">
        <v>2094700</v>
      </c>
      <c r="D363" s="13"/>
      <c r="E363" s="27">
        <v>685000</v>
      </c>
      <c r="F363" s="3"/>
    </row>
    <row r="364" spans="1:6" s="1" customFormat="1">
      <c r="A364" s="4" t="s">
        <v>16</v>
      </c>
      <c r="B364" s="15" t="s">
        <v>15</v>
      </c>
      <c r="C364" s="13">
        <v>0</v>
      </c>
      <c r="D364" s="13"/>
      <c r="E364" s="27">
        <v>65000</v>
      </c>
      <c r="F364" s="3"/>
    </row>
    <row r="365" spans="1:6" s="1" customFormat="1">
      <c r="A365" s="4" t="s">
        <v>14</v>
      </c>
      <c r="B365" s="15" t="s">
        <v>13</v>
      </c>
      <c r="C365" s="13">
        <v>306000</v>
      </c>
      <c r="D365" s="13"/>
      <c r="E365" s="27">
        <v>345400</v>
      </c>
      <c r="F365" s="3"/>
    </row>
    <row r="366" spans="1:6" s="1" customFormat="1">
      <c r="A366" s="4" t="s">
        <v>12</v>
      </c>
      <c r="B366" s="15" t="s">
        <v>11</v>
      </c>
      <c r="C366" s="13">
        <v>0</v>
      </c>
      <c r="D366" s="13"/>
      <c r="E366" s="27">
        <v>32981</v>
      </c>
      <c r="F366" s="3"/>
    </row>
    <row r="367" spans="1:6" s="1" customFormat="1">
      <c r="A367" s="4" t="s">
        <v>10</v>
      </c>
      <c r="B367" s="15" t="s">
        <v>9</v>
      </c>
      <c r="C367" s="13">
        <v>0</v>
      </c>
      <c r="D367" s="13"/>
      <c r="E367" s="27">
        <v>909999.89</v>
      </c>
      <c r="F367" s="3"/>
    </row>
    <row r="368" spans="1:6" s="1" customFormat="1">
      <c r="A368" s="4" t="s">
        <v>8</v>
      </c>
      <c r="B368" s="15" t="s">
        <v>7</v>
      </c>
      <c r="C368" s="13">
        <v>0</v>
      </c>
      <c r="D368" s="13"/>
      <c r="E368" s="27">
        <v>979372.34</v>
      </c>
      <c r="F368" s="3"/>
    </row>
    <row r="369" spans="1:7" s="1" customFormat="1">
      <c r="A369" s="4" t="s">
        <v>6</v>
      </c>
      <c r="B369" s="15" t="s">
        <v>5</v>
      </c>
      <c r="C369" s="14">
        <v>1970000</v>
      </c>
      <c r="D369" s="13"/>
      <c r="E369" s="26">
        <v>2020000</v>
      </c>
      <c r="F369" s="3"/>
    </row>
    <row r="370" spans="1:7" s="1" customFormat="1" ht="16.5" thickBot="1">
      <c r="A370" s="4"/>
      <c r="B370" s="11" t="s">
        <v>4</v>
      </c>
      <c r="C370" s="25">
        <f>+C356+C357+C358+C359+C360+C361+C362+C363+C364+C365+C366+C367+C368+C369</f>
        <v>11299831</v>
      </c>
      <c r="D370" s="9"/>
      <c r="E370" s="24">
        <f>SUM(E357:E369)</f>
        <v>10652643.33</v>
      </c>
      <c r="F370" s="3"/>
    </row>
    <row r="371" spans="1:7" s="1" customFormat="1" ht="16.5" thickTop="1" thickBot="1">
      <c r="A371" s="4"/>
      <c r="B371" s="7"/>
      <c r="C371" s="6"/>
      <c r="D371" s="6"/>
      <c r="E371" s="5"/>
      <c r="F371" s="3"/>
    </row>
    <row r="372" spans="1:7" s="1" customFormat="1">
      <c r="A372" s="4"/>
      <c r="B372" s="18"/>
      <c r="C372" s="13"/>
      <c r="D372" s="13"/>
      <c r="E372" s="18"/>
      <c r="F372" s="3"/>
    </row>
    <row r="373" spans="1:7" s="1" customFormat="1">
      <c r="A373" s="4"/>
      <c r="B373" s="18"/>
      <c r="C373" s="13"/>
      <c r="D373" s="13"/>
      <c r="E373" s="18"/>
      <c r="F373" s="3"/>
    </row>
    <row r="374" spans="1:7" s="1" customFormat="1" ht="21" thickBot="1">
      <c r="A374" s="4"/>
      <c r="B374" s="23" t="s">
        <v>3</v>
      </c>
      <c r="C374" s="18"/>
      <c r="D374" s="18"/>
      <c r="E374" s="18"/>
      <c r="F374" s="3"/>
      <c r="G374" s="2"/>
    </row>
    <row r="375" spans="1:7" s="1" customFormat="1" ht="36.75" thickBot="1">
      <c r="A375" s="4"/>
      <c r="B375" s="22" t="s">
        <v>2</v>
      </c>
      <c r="C375" s="21">
        <v>2022</v>
      </c>
      <c r="D375" s="20"/>
      <c r="E375" s="19">
        <v>2021</v>
      </c>
      <c r="F375" s="3"/>
    </row>
    <row r="376" spans="1:7" s="1" customFormat="1">
      <c r="A376" s="4"/>
      <c r="B376" s="15"/>
      <c r="C376" s="18"/>
      <c r="D376" s="18"/>
      <c r="E376" s="17"/>
      <c r="F376" s="3"/>
    </row>
    <row r="377" spans="1:7" s="1" customFormat="1">
      <c r="A377" s="4"/>
      <c r="B377" s="15" t="s">
        <v>1</v>
      </c>
      <c r="C377" s="13">
        <v>220742559.16</v>
      </c>
      <c r="D377" s="13"/>
      <c r="E377" s="16">
        <v>266937281.99000001</v>
      </c>
      <c r="F377" s="3"/>
    </row>
    <row r="378" spans="1:7" s="1" customFormat="1">
      <c r="A378" s="4"/>
      <c r="B378" s="15"/>
      <c r="C378" s="14"/>
      <c r="D378" s="13"/>
      <c r="E378" s="12"/>
      <c r="F378" s="3"/>
    </row>
    <row r="379" spans="1:7" s="1" customFormat="1" ht="16.5" thickBot="1">
      <c r="A379" s="4"/>
      <c r="B379" s="11" t="s">
        <v>0</v>
      </c>
      <c r="C379" s="10">
        <f>SUM(C377:C378)</f>
        <v>220742559.16</v>
      </c>
      <c r="D379" s="9"/>
      <c r="E379" s="8">
        <f>SUM(E377:E378)</f>
        <v>266937281.99000001</v>
      </c>
      <c r="F379" s="3"/>
    </row>
    <row r="380" spans="1:7" s="1" customFormat="1" ht="16.5" thickTop="1" thickBot="1">
      <c r="A380" s="4"/>
      <c r="B380" s="7"/>
      <c r="C380" s="6"/>
      <c r="D380" s="6"/>
      <c r="E380" s="5"/>
      <c r="F380" s="3"/>
    </row>
    <row r="381" spans="1:7" s="1" customFormat="1">
      <c r="A381" s="4"/>
      <c r="B381" s="4"/>
      <c r="C381" s="4"/>
      <c r="D381" s="4"/>
      <c r="E381" s="4"/>
      <c r="F381" s="3"/>
    </row>
    <row r="382" spans="1:7" s="1" customFormat="1">
      <c r="A382" s="4"/>
      <c r="B382" s="4"/>
      <c r="C382" s="4"/>
      <c r="D382" s="4"/>
      <c r="E382" s="4"/>
      <c r="F382" s="3"/>
    </row>
    <row r="383" spans="1:7" s="1" customFormat="1">
      <c r="A383" s="4"/>
      <c r="B383" s="4"/>
      <c r="C383" s="4"/>
      <c r="D383" s="4"/>
      <c r="E383" s="4"/>
      <c r="F383" s="3"/>
    </row>
    <row r="384" spans="1:7" s="1" customFormat="1">
      <c r="A384" s="4"/>
      <c r="B384" s="4"/>
      <c r="C384" s="4"/>
      <c r="D384" s="4"/>
      <c r="E384" s="4"/>
      <c r="F384" s="3"/>
    </row>
    <row r="385" spans="1:6" s="1" customFormat="1">
      <c r="A385" s="4"/>
      <c r="B385" s="4"/>
      <c r="C385" s="4"/>
      <c r="D385" s="4"/>
      <c r="E385" s="4"/>
      <c r="F385" s="3"/>
    </row>
    <row r="386" spans="1:6" s="1" customFormat="1">
      <c r="A386" s="4"/>
      <c r="B386" s="4"/>
      <c r="C386" s="4"/>
      <c r="D386" s="4"/>
      <c r="E386" s="4"/>
      <c r="F386" s="3"/>
    </row>
    <row r="387" spans="1:6" s="1" customFormat="1">
      <c r="A387" s="4"/>
      <c r="B387" s="187"/>
      <c r="C387" s="187"/>
      <c r="D387" s="187"/>
      <c r="E387" s="187"/>
      <c r="F387" s="3"/>
    </row>
    <row r="388" spans="1:6" s="1" customFormat="1">
      <c r="A388" s="4"/>
      <c r="B388" s="187"/>
      <c r="C388" s="187"/>
      <c r="D388" s="187"/>
      <c r="E388" s="187"/>
      <c r="F388" s="3"/>
    </row>
    <row r="389" spans="1:6" s="1" customFormat="1">
      <c r="A389" s="4"/>
      <c r="B389" s="187"/>
      <c r="C389" s="187"/>
      <c r="D389" s="187"/>
      <c r="E389" s="187"/>
      <c r="F389" s="3"/>
    </row>
    <row r="390" spans="1:6" s="1" customFormat="1">
      <c r="A390" s="4"/>
      <c r="B390" s="4"/>
      <c r="C390" s="4"/>
      <c r="D390" s="4"/>
      <c r="E390" s="4"/>
      <c r="F390" s="3"/>
    </row>
    <row r="391" spans="1:6" s="1" customFormat="1">
      <c r="A391" s="4"/>
      <c r="B391" s="4"/>
      <c r="C391" s="4"/>
      <c r="D391" s="4"/>
      <c r="E391" s="4"/>
      <c r="F391" s="3"/>
    </row>
    <row r="392" spans="1:6" s="1" customFormat="1">
      <c r="A392" s="4"/>
      <c r="B392" s="4"/>
      <c r="C392" s="4"/>
      <c r="D392" s="4"/>
      <c r="E392" s="4"/>
      <c r="F392" s="3"/>
    </row>
  </sheetData>
  <mergeCells count="12">
    <mergeCell ref="B387:E387"/>
    <mergeCell ref="B388:E388"/>
    <mergeCell ref="B389:E389"/>
    <mergeCell ref="B202:E202"/>
    <mergeCell ref="B13:E13"/>
    <mergeCell ref="B112:E112"/>
    <mergeCell ref="B146:E146"/>
    <mergeCell ref="B6:E6"/>
    <mergeCell ref="B7:E7"/>
    <mergeCell ref="B9:E9"/>
    <mergeCell ref="B10:E10"/>
    <mergeCell ref="B11:E11"/>
  </mergeCells>
  <pageMargins left="0.25" right="0.23622047244094491" top="0.27" bottom="0.23622047244094491" header="0.15748031496062992" footer="0.15748031496062992"/>
  <pageSetup scale="75"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6</vt:i4>
      </vt:variant>
    </vt:vector>
  </HeadingPairs>
  <TitlesOfParts>
    <vt:vector size="7" baseType="lpstr">
      <vt:lpstr>Notas a los Estados</vt:lpstr>
      <vt:lpstr>'Notas a los Estados'!OLE_LINK2</vt:lpstr>
      <vt:lpstr>'Notas a los Estados'!OLE_LINK25</vt:lpstr>
      <vt:lpstr>'Notas a los Estados'!OLE_LINK31</vt:lpstr>
      <vt:lpstr>'Notas a los Estados'!OLE_LINK37</vt:lpstr>
      <vt:lpstr>'Notas a los Estados'!OLE_LINK61</vt:lpstr>
      <vt:lpstr>'Notas a los Estados'!OLE_LINK97</vt:lpstr>
    </vt:vector>
  </TitlesOfParts>
  <Company>Windows 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juan.melo</dc:creator>
  <cp:lastModifiedBy>juan.melo</cp:lastModifiedBy>
  <dcterms:created xsi:type="dcterms:W3CDTF">2023-01-16T19:41:53Z</dcterms:created>
  <dcterms:modified xsi:type="dcterms:W3CDTF">2023-01-16T21:01:57Z</dcterms:modified>
</cp:coreProperties>
</file>